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ms-office.vbaProject"/>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Relationships xmlns="http://schemas.openxmlformats.org/package/2006/relationships"><Relationship Id="rId3" Target="docProps/app.xml" Type="http://schemas.openxmlformats.org/officeDocument/2006/relationships/extended-properties"></Relationship><Relationship Id="rId2" Target="docProps/core.xml" Type="http://schemas.openxmlformats.org/package/2006/relationships/metadata/core-properties"></Relationship><Relationship Id="rId1" Target="xl/workbook.xml" Type="http://schemas.openxmlformats.org/officeDocument/2006/relationships/officeDocument"></Relationship></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true" defaultThemeVersion="164011"/>
  <bookViews>
    <workbookView xWindow="0" yWindow="0" windowWidth="14805" windowHeight="8010"/>
  </bookViews>
  <sheets>
    <sheet name="SD插件" sheetId="2" r:id="rId4"/>
    <sheet name="SD教程地址" sheetId="3" r:id="rId5"/>
  </sheets>
  <calcPr calcId="122211"/>
</workbook>
</file>

<file path=xl/styles.xml><?xml version="1.0" encoding="utf-8"?>
<styleSheet xmlns="http://schemas.openxmlformats.org/spreadsheetml/2006/main" xmlns:ap="http://schemas.openxmlformats.org/officeDocument/2006/extended-properties" xmlns:op="http://schemas.openxmlformats.org/officeDocument/2006/custom-properties" xmlns:a="http://schemas.openxmlformats.org/drawingml/2006/main" xmlns:c="http://schemas.openxmlformats.org/drawingml/2006/chart" xmlns:cdr="http://schemas.openxmlformats.org/drawingml/2006/chartDrawing" xmlns:comp="http://schemas.openxmlformats.org/drawingml/2006/compatibility" xmlns:dgm="http://schemas.openxmlformats.org/drawingml/2006/diagram" xmlns:lc="http://schemas.openxmlformats.org/drawingml/2006/lockedCanvas" xmlns:pic="http://schemas.openxmlformats.org/drawingml/2006/picture" xmlns:xdr="http://schemas.openxmlformats.org/drawingml/2006/spreadsheetDrawing" xmlns:r="http://schemas.openxmlformats.org/officeDocument/2006/relationships" xmlns:ds="http://schemas.openxmlformats.org/officeDocument/2006/customXml" xmlns:m="http://schemas.openxmlformats.org/officeDocument/2006/math" xmlns:x="http://schemas.openxmlformats.org/spreadsheetml/2006/main" xmlns:sl="http://schemas.openxmlformats.org/schemaLibrary/2006/main" xmlns:mc="http://schemas.openxmlformats.org/markup-compatibility/2006" xmlns:xne="http://schemas.microsoft.com/office/excel/2006/main" xmlns:mso="http://schemas.microsoft.com/office/2006/01/customui" xmlns:ax="http://schemas.microsoft.com/office/2006/activeX" xmlns:cppr="http://schemas.microsoft.com/office/2006/coverPageProps" xmlns:cdip="http://schemas.microsoft.com/office/2006/customDocumentInformationPanel" xmlns:ct="http://schemas.microsoft.com/office/2006/metadata/contentType" xmlns:ntns="http://schemas.microsoft.com/office/2006/metadata/customXsn" xmlns:lp="http://schemas.microsoft.com/office/2006/metadata/longProperties" xmlns:ma="http://schemas.microsoft.com/office/2006/metadata/properties/metaAttributes" xmlns:msink="http://schemas.microsoft.com/ink/2010/main" xmlns:c14="http://schemas.microsoft.com/office/drawing/2007/8/2/chart" xmlns:cdr14="http://schemas.microsoft.com/office/drawing/2010/chartDrawing" xmlns:a14="http://schemas.microsoft.com/office/drawing/2010/main" xmlns:pic14="http://schemas.microsoft.com/office/drawing/2010/picture" xmlns:x14="http://schemas.microsoft.com/office/spreadsheetml/2009/9/main" xmlns:xdr14="http://schemas.microsoft.com/office/excel/2010/spreadsheetDrawing" xmlns:x14ac="http://schemas.microsoft.com/office/spreadsheetml/2009/9/ac" xmlns:dsp="http://schemas.microsoft.com/office/drawing/2008/diagram" xmlns:mso14="http://schemas.microsoft.com/office/2009/07/customui" xmlns:dgm14="http://schemas.microsoft.com/office/drawing/2010/diagram" xmlns:x15="http://schemas.microsoft.com/office/spreadsheetml/2010/11/main" xmlns:x12ac="http://schemas.microsoft.com/office/spreadsheetml/2011/1/ac" xmlns:x15ac="http://schemas.microsoft.com/office/spreadsheetml/2010/11/ac" xmlns:xr="http://schemas.microsoft.com/office/spreadsheetml/2014/revision" xmlns:xr2="http://schemas.microsoft.com/office/spreadsheetml/2015/revision2" xmlns:xr3="http://schemas.microsoft.com/office/spreadsheetml/2016/revision3" xmlns:xr4="http://schemas.microsoft.com/office/spreadsheetml/2016/revision4" xmlns:xr5="http://schemas.microsoft.com/office/spreadsheetml/2016/revision5" xmlns:xr6="http://schemas.microsoft.com/office/spreadsheetml/2016/revision6" xmlns:xr7="http://schemas.microsoft.com/office/spreadsheetml/2016/revision7" xmlns:xr8="http://schemas.microsoft.com/office/spreadsheetml/2016/revision8" xmlns:xr9="http://schemas.microsoft.com/office/spreadsheetml/2016/revision9" xmlns:xr10="http://schemas.microsoft.com/office/spreadsheetml/2016/revision10" xmlns:xr11="http://schemas.microsoft.com/office/spreadsheetml/2016/revision11" xmlns:xr12="http://schemas.microsoft.com/office/spreadsheetml/2016/revision12" xmlns:xr13="http://schemas.microsoft.com/office/spreadsheetml/2016/revision13" xmlns:xr14="http://schemas.microsoft.com/office/spreadsheetml/2016/revision14" xmlns:xr15="http://schemas.microsoft.com/office/spreadsheetml/2016/revision15" xmlns:x16="http://schemas.microsoft.com/office/spreadsheetml/2014/11/main" xmlns:x16r2="http://schemas.microsoft.com/office/spreadsheetml/2015/02/main" xmlns:mo="http://schemas.microsoft.com/office/mac/office/2008/main" xmlns:mx="http://schemas.microsoft.com/office/mac/excel/2008/main" xmlns:mv="urn:schemas-microsoft-com:mac:vml" xmlns:o="urn:schemas-microsoft-com:office:office" xmlns:v="urn:schemas-microsoft-com:vml" mc:Ignorable="c14 cdr14 a14 pic14 x14 xdr14 x14ac dsp mso14 dgm14 x15 x12ac x15ac xr xr2 xr3 xr4 xr5 xr6 xr7 xr8 xr9 xr10 xr11 xr12 xr13 xr14 xr15 x15 x16 x16r2 mo mx mv o v" xr:uid="{00000000-0001-0000-0000-000000000000}">
  <fonts count="3">
    <font>
      <sz val="11"/>
      <color theme="1"/>
      <name val="DengXian"/>
      <family val="2"/>
    </font>
    <font>
      <sz val="10"/>
      <color/>
      <name val="Calibri"/>
      <family val="2"/>
    </font>
    <font>
      <u val="single"/>
      <sz val="11"/>
      <color rgb="FF0000FF"/>
      <name val="DengXian"/>
      <family val="2"/>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1" fillId="0" borderId="0" xfId="0" applyFont="true" applyAlignment="true">
      <alignment vertical="center"/>
    </xf>
    <xf numFmtId="0" fontId="2" fillId="0" borderId="0" xfId="0" applyFont="true" applyAlignment="false">
      <alignment/>
    </xf>
  </cellXfs>
  <cellStyles count="1">
    <cellStyle name="Normal" xfId="0" builtinId="0" customBuiltin="true"/>
  </cellStyles>
  <dxfs count="0"/>
  <tableStyles count="0" defaultPivotStyle="PivotStyleLight16" defaultTableStyle="TableStyleMedium2"/>
</styleSheet>
</file>

<file path=xl/_rels/workbook.xml.rels><?xml version="1.0" encoding="UTF-8"?>
<Relationships xmlns="http://schemas.openxmlformats.org/package/2006/relationships"><Relationship Id="rId2" Target="styles.xml" Type="http://schemas.openxmlformats.org/officeDocument/2006/relationships/styles"></Relationship><Relationship Id="rId3" Target="theme/theme1.xml" Type="http://schemas.openxmlformats.org/officeDocument/2006/relationships/theme"></Relationship><Relationship Id="rId4" Target="/xl/worksheets/sheet2.xml" Type="http://schemas.openxmlformats.org/officeDocument/2006/relationships/worksheet"></Relationship><Relationship Id="rId5" Target="/xl/worksheets/sheet3.xml" Type="http://schemas.openxmlformats.org/officeDocument/2006/relationships/worksheet"></Relationship></Relationships>
</file>

<file path=xl/theme/theme1.xml><?xml version="1.0" encoding="utf-8"?>
<a:theme xmlns:a="http://schemas.openxmlformats.org/drawingml/2006/main" xmlns:r="http://schemas.openxmlformats.org/officeDocument/2006/relationships"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2.xml><?xml version="1.0" encoding="utf-8"?>
<worksheet xmlns="http://schemas.openxmlformats.org/spreadsheetml/2006/main" xmlns:ap="http://schemas.openxmlformats.org/officeDocument/2006/extended-properties" xmlns:op="http://schemas.openxmlformats.org/officeDocument/2006/custom-properties" xmlns:a="http://schemas.openxmlformats.org/drawingml/2006/main" xmlns:c="http://schemas.openxmlformats.org/drawingml/2006/chart" xmlns:cdr="http://schemas.openxmlformats.org/drawingml/2006/chartDrawing" xmlns:comp="http://schemas.openxmlformats.org/drawingml/2006/compatibility" xmlns:dgm="http://schemas.openxmlformats.org/drawingml/2006/diagram" xmlns:lc="http://schemas.openxmlformats.org/drawingml/2006/lockedCanvas" xmlns:pic="http://schemas.openxmlformats.org/drawingml/2006/picture" xmlns:xdr="http://schemas.openxmlformats.org/drawingml/2006/spreadsheetDrawing" xmlns:r="http://schemas.openxmlformats.org/officeDocument/2006/relationships" xmlns:ds="http://schemas.openxmlformats.org/officeDocument/2006/customXml" xmlns:m="http://schemas.openxmlformats.org/officeDocument/2006/math" xmlns:x="http://schemas.openxmlformats.org/spreadsheetml/2006/main" xmlns:sl="http://schemas.openxmlformats.org/schemaLibrary/2006/main" xmlns:mc="http://schemas.openxmlformats.org/markup-compatibility/2006" xmlns:xne="http://schemas.microsoft.com/office/excel/2006/main" xmlns:mso="http://schemas.microsoft.com/office/2006/01/customui" xmlns:ax="http://schemas.microsoft.com/office/2006/activeX" xmlns:cppr="http://schemas.microsoft.com/office/2006/coverPageProps" xmlns:cdip="http://schemas.microsoft.com/office/2006/customDocumentInformationPanel" xmlns:ct="http://schemas.microsoft.com/office/2006/metadata/contentType" xmlns:ntns="http://schemas.microsoft.com/office/2006/metadata/customXsn" xmlns:lp="http://schemas.microsoft.com/office/2006/metadata/longProperties" xmlns:ma="http://schemas.microsoft.com/office/2006/metadata/properties/metaAttributes" xmlns:msink="http://schemas.microsoft.com/ink/2010/main" xmlns:c14="http://schemas.microsoft.com/office/drawing/2007/8/2/chart" xmlns:cdr14="http://schemas.microsoft.com/office/drawing/2010/chartDrawing" xmlns:a14="http://schemas.microsoft.com/office/drawing/2010/main" xmlns:pic14="http://schemas.microsoft.com/office/drawing/2010/picture" xmlns:x14="http://schemas.microsoft.com/office/spreadsheetml/2009/9/main" xmlns:xdr14="http://schemas.microsoft.com/office/excel/2010/spreadsheetDrawing" xmlns:x14ac="http://schemas.microsoft.com/office/spreadsheetml/2009/9/ac" xmlns:dsp="http://schemas.microsoft.com/office/drawing/2008/diagram" xmlns:mso14="http://schemas.microsoft.com/office/2009/07/customui" xmlns:dgm14="http://schemas.microsoft.com/office/drawing/2010/diagram" xmlns:x15="http://schemas.microsoft.com/office/spreadsheetml/2010/11/main" xmlns:x12ac="http://schemas.microsoft.com/office/spreadsheetml/2011/1/ac" xmlns:x15ac="http://schemas.microsoft.com/office/spreadsheetml/2010/11/ac" xmlns:xr="http://schemas.microsoft.com/office/spreadsheetml/2014/revision" xmlns:xr2="http://schemas.microsoft.com/office/spreadsheetml/2015/revision2" xmlns:xr3="http://schemas.microsoft.com/office/spreadsheetml/2016/revision3" xmlns:xr4="http://schemas.microsoft.com/office/spreadsheetml/2016/revision4" xmlns:xr5="http://schemas.microsoft.com/office/spreadsheetml/2016/revision5" xmlns:xr6="http://schemas.microsoft.com/office/spreadsheetml/2016/revision6" xmlns:xr7="http://schemas.microsoft.com/office/spreadsheetml/2016/revision7" xmlns:xr8="http://schemas.microsoft.com/office/spreadsheetml/2016/revision8" xmlns:xr9="http://schemas.microsoft.com/office/spreadsheetml/2016/revision9" xmlns:xr10="http://schemas.microsoft.com/office/spreadsheetml/2016/revision10" xmlns:xr11="http://schemas.microsoft.com/office/spreadsheetml/2016/revision11" xmlns:xr12="http://schemas.microsoft.com/office/spreadsheetml/2016/revision12" xmlns:xr13="http://schemas.microsoft.com/office/spreadsheetml/2016/revision13" xmlns:xr14="http://schemas.microsoft.com/office/spreadsheetml/2016/revision14" xmlns:xr15="http://schemas.microsoft.com/office/spreadsheetml/2016/revision15" xmlns:x16="http://schemas.microsoft.com/office/spreadsheetml/2014/11/main" xmlns:x16r2="http://schemas.microsoft.com/office/spreadsheetml/2015/02/main" xmlns:mo="http://schemas.microsoft.com/office/mac/office/2008/main" xmlns:mx="http://schemas.microsoft.com/office/mac/excel/2008/main" xmlns:mv="urn:schemas-microsoft-com:mac:vml" xmlns:o="urn:schemas-microsoft-com:office:office" xmlns:v="urn:schemas-microsoft-com:vml" mc:Ignorable="c14 cdr14 a14 pic14 x14 xdr14 x14ac dsp mso14 dgm14 x15 x12ac x15ac xr xr2 xr3 xr4 xr5 xr6 xr7 xr8 xr9 xr10 xr11 xr12 xr13 xr14 xr15 x15 x16 x16r2 mo mx mv o v" xr:uid="{00000000-0001-0000-0000-000000000000}">
  <dimension ref="A1"/>
  <sheetViews>
    <sheetView workbookViewId="0"/>
  </sheetViews>
  <cols>
    <col min="1" max="1" width="19" customWidth="1"/>
    <col min="2" max="2" width="19" customWidth="1"/>
    <col min="3" max="3" width="19" customWidth="1"/>
    <col min="4" max="4" width="19" customWidth="1"/>
    <col min="5" max="5" width="19" customWidth="1"/>
    <col min="6" max="6" width="0" customWidth="1"/>
  </cols>
  <sheetData>
    <row r="1" ht="13" customHeight="1">
      <c r="A1" s="1" t="inlineStr">
        <is>
          <t>插件名称</t>
        </is>
      </c>
      <c r="B1" s="1" t="inlineStr">
        <is>
          <t>插件功能描述</t>
        </is>
      </c>
      <c r="C1" s="1" t="inlineStr">
        <is>
          <t>下载地址</t>
        </is>
      </c>
      <c r="D1" s="1" t="inlineStr">
        <is>
          <t>插件标签</t>
        </is>
      </c>
      <c r="E1" s="1" t="inlineStr">
        <is>
          <t>推荐</t>
        </is>
      </c>
      <c r="F1" s="1" t="inlineStr">
        <is>
          <t>附件</t>
        </is>
      </c>
    </row>
    <row r="2" ht="12.75" customHeight="1">
      <c r="A2" t="inlineStr">
        <is>
          <t>3D Model Loader</t>
        </is>
      </c>
      <c r="B2" t="inlineStr">
        <is>
          <t>在webui中加载你的3D模型/动画，然后将屏幕截图发送到txt2img或img2img到ControlNet。</t>
        </is>
      </c>
      <c r="C2" s="2" t="str">
        <f>=HYPERLINK("https://github.com/jtydhr88/sd-3dmodel-loader", "https://github.com/jtydhr88/sd-3dmodel-loader")</f>
        <v>https://github.com/jtydhr88/sd-3dmodel-loader</v>
      </c>
      <c r="D2" t="inlineStr">
        <is>
          <t>标签</t>
        </is>
      </c>
      <c r="E2"/>
      <c r="F2"/>
    </row>
    <row r="3" ht="12.75" customHeight="1">
      <c r="A3" t="inlineStr">
        <is>
          <t>3D Openpose Editor</t>
        </is>
      </c>
      <c r="B3" t="inlineStr">
        <is>
          <t>在 WebUI 中编辑 3D 模型的姿势，并为 ControlNet 生成 Openpose/深度/正常/坎尼图</t>
        </is>
      </c>
      <c r="C3" s="2" t="str">
        <f>=HYPERLINK("https://github.com/nonnonstop/sd-webui-3d-open-pose-editor", "https://github.com/nonnonstop/sd-webui-3d-open-pose-editor")</f>
        <v>https://github.com/nonnonstop/sd-webui-3d-open-pose-editor</v>
      </c>
      <c r="D3" t="inlineStr">
        <is>
          <t>标签</t>
        </is>
      </c>
      <c r="E3"/>
      <c r="F3"/>
    </row>
    <row r="4" ht="12.75" customHeight="1">
      <c r="A4" t="inlineStr">
        <is>
          <t>ABG_extension</t>
        </is>
      </c>
      <c r="B4" t="inlineStr">
        <is>
          <t>自动删除背景。使用一个为动漫图像微调的onnx模型。在GPU上运行</t>
        </is>
      </c>
      <c r="C4" s="2" t="str">
        <f>=HYPERLINK("https://github.com/KutsuyaYuki/ABG_extension", "https://github.com/KutsuyaYuki/ABG_extension")</f>
        <v>https://github.com/KutsuyaYuki/ABG_extension</v>
      </c>
      <c r="D4" t="inlineStr">
        <is>
          <t>编辑剪辑</t>
        </is>
      </c>
      <c r="E4"/>
      <c r="F4"/>
    </row>
    <row r="5" ht="12.75" customHeight="1">
      <c r="A5" t="inlineStr">
        <is>
          <t>AI视频制作</t>
        </is>
      </c>
      <c r="B5" t="inlineStr">
        <is>
          <t>Controlnet + mov2mov 准确控制动作
https://www.bilibili.com/video/BV1G14y1f7tv/?spm_id_from=333.337.search-card.all.click&amp;vd_source=3445ce7438e691c32b71b97fa597c312
B站up主出的结果感觉还不错。</t>
        </is>
      </c>
      <c r="C5" s="2" t="str">
        <f>=HYPERLINK("https://github.com/Scholar01/sd-webui-mov2mov", "https://github.com/Scholar01/sd-webui-mov2mov")</f>
        <v>https://github.com/Scholar01/sd-webui-mov2mov</v>
      </c>
      <c r="D5" t="inlineStr">
        <is>
          <t>动画制作</t>
        </is>
      </c>
      <c r="E5"/>
      <c r="F5"/>
    </row>
    <row r="6" ht="12.75" customHeight="1">
      <c r="A6" t="inlineStr">
        <is>
          <t>Add image number to grid</t>
        </is>
      </c>
      <c r="B6" t="inlineStr">
        <is>
          <t>Add the image's number to its picture in the grid.</t>
        </is>
      </c>
      <c r="C6" s="2" t="str">
        <f>=HYPERLINK("https://github.com/AlUlkesh/sd_grid_add_image_number", "https://github.com/AlUlkesh/sd_grid_add_image_number")</f>
        <v>https://github.com/AlUlkesh/sd_grid_add_image_number</v>
      </c>
      <c r="D6" t="inlineStr">
        <is>
          <t>脚本</t>
        </is>
      </c>
      <c r="E6"/>
      <c r="F6"/>
    </row>
    <row r="7" ht="12.75" customHeight="1">
      <c r="A7" t="inlineStr">
        <is>
          <t>Aesthetic Gradients</t>
        </is>
      </c>
      <c r="B7" t="inlineStr">
        <is>
          <t>允许从一张或几张图片中训练一个嵌入，专门用于应用样式。同时，允许使用这些特定的嵌入来生成图片。</t>
        </is>
      </c>
      <c r="C7" s="2" t="str">
        <f>=HYPERLINK("https://github.com/AUTOMATIC1111/stable-diffusion-webui-aesthetic-gradients", "https://github.com/AUTOMATIC1111/stable-diffusion-webui-aesthetic-gradients")</f>
        <v>https://github.com/AUTOMATIC1111/stable-diffusion-webui-aesthetic-gradients</v>
      </c>
      <c r="D7" t="inlineStr">
        <is>
          <t>标签, 下拉菜单, 训练</t>
        </is>
      </c>
      <c r="E7"/>
      <c r="F7"/>
    </row>
    <row r="8" ht="12.75" customHeight="1">
      <c r="A8" t="inlineStr">
        <is>
          <t>Aesthetic Image Scorer</t>
        </is>
      </c>
      <c r="B8" t="inlineStr">
        <is>
          <t>Calculates aesthetic score for generated images using CLIP+MLP Aesthetic Score Predictor based on Chad Scorer</t>
        </is>
      </c>
      <c r="C8" s="2" t="str">
        <f>=HYPERLINK("https://github.com/tsngo/stable-diffusion-webui-aesthetic-image-scorer", "https://github.com/tsngo/stable-diffusion-webui-aesthetic-image-scorer")</f>
        <v>https://github.com/tsngo/stable-diffusion-webui-aesthetic-image-scorer</v>
      </c>
      <c r="D8" t="inlineStr">
        <is>
          <t>查询请求</t>
        </is>
      </c>
      <c r="E8"/>
      <c r="F8"/>
    </row>
    <row r="9" ht="12.75" customHeight="1">
      <c r="A9" t="inlineStr">
        <is>
          <t>Aesthetic Scorer</t>
        </is>
      </c>
      <c r="B9" t="inlineStr">
        <is>
          <t>使用现有的CLiP模型和一个额外的小型预训练模型来计算图像的感知美学分数</t>
        </is>
      </c>
      <c r="C9" s="2" t="str">
        <f>=HYPERLINK("https://github.com/vladmandic/sd-extension-aesthetic-scorer", "https://github.com/vladmandic/sd-extension-aesthetic-scorer")</f>
        <v>https://github.com/vladmandic/sd-extension-aesthetic-scorer</v>
      </c>
      <c r="D9" t="inlineStr">
        <is>
          <t>查询请求</t>
        </is>
      </c>
      <c r="E9"/>
      <c r="F9"/>
    </row>
    <row r="10" ht="12.75" customHeight="1">
      <c r="A10" t="inlineStr">
        <is>
          <t>Animator</t>
        </is>
      </c>
      <c r="B10" t="inlineStr">
        <is>
          <t>一个基本的img2img脚本，它将转储帧并建立一个视频文件。适用于创建有趣的变焦变形电影。这旨在成为一个多功能的工具集，帮助你自动完成一些img2img任务。</t>
        </is>
      </c>
      <c r="C10" s="2" t="str">
        <f>=HYPERLINK("https://github.com/Animator-Anon/animator_extension", "https://github.com/Animator-Anon/animator_extension")</f>
        <v>https://github.com/Animator-Anon/animator_extension</v>
      </c>
      <c r="D10" t="inlineStr">
        <is>
          <t>标签, 动画制作</t>
        </is>
      </c>
      <c r="E10"/>
      <c r="F10"/>
    </row>
    <row r="11" ht="12.75" customHeight="1">
      <c r="A11" t="inlineStr">
        <is>
          <t>Artists to study</t>
        </is>
      </c>
      <c r="B11" t="inlineStr">
        <is>
          <t>显示一个由艺术家生成的图片库，分为不同的类别</t>
        </is>
      </c>
      <c r="C11" s="2" t="str">
        <f>=HYPERLINK("https://github.com/camenduru/stable-diffusion-webui-artists-to-study", "https://github.com/camenduru/stable-diffusion-webui-artists-to-study")</f>
        <v>https://github.com/camenduru/stable-diffusion-webui-artists-to-study</v>
      </c>
      <c r="D11" t="inlineStr">
        <is>
          <t>标签, UI界面相关</t>
        </is>
      </c>
      <c r="E11"/>
      <c r="F11"/>
    </row>
    <row r="12" ht="12.75" customHeight="1">
      <c r="A12" t="inlineStr">
        <is>
          <t>Aspect Ratio selector</t>
        </is>
      </c>
      <c r="B12" t="inlineStr">
        <is>
          <t>增加了图像长宽比选择按钮</t>
        </is>
      </c>
      <c r="C12" s="2" t="str">
        <f>=HYPERLINK("https://github.com/alemelis/sd-webui-ar", "https://github.com/alemelis/sd-webui-ar")</f>
        <v>https://github.com/alemelis/sd-webui-ar</v>
      </c>
      <c r="D12" t="inlineStr">
        <is>
          <t>UI界面相关</t>
        </is>
      </c>
      <c r="E12"/>
      <c r="F12"/>
    </row>
    <row r="13" ht="12.75" customHeight="1">
      <c r="A13" t="inlineStr">
        <is>
          <t>Asymmetric Tiling</t>
        </is>
      </c>
      <c r="B13" t="inlineStr">
        <is>
          <t>一个始终可见的脚本扩展，用于独立配置X轴和Y轴的无缝图像拼接。</t>
        </is>
      </c>
      <c r="C13" s="2" t="str">
        <f>=HYPERLINK("https://github.com/tjm35/asymmetric-tiling-sd-webui", "https://github.com/tjm35/asymmetric-tiling-sd-webui")</f>
        <v>https://github.com/tjm35/asymmetric-tiling-sd-webui</v>
      </c>
      <c r="D13" t="inlineStr">
        <is>
          <t>控制操作</t>
        </is>
      </c>
      <c r="E13"/>
      <c r="F13"/>
    </row>
    <row r="14" ht="12.75" customHeight="1">
      <c r="A14" t="inlineStr">
        <is>
          <t>Auto TLS-HTTPS</t>
        </is>
      </c>
      <c r="B14" t="inlineStr">
        <is>
          <t>允许你轻松，甚至完全自动开始使用HTTPS</t>
        </is>
      </c>
      <c r="C14" s="2" t="str">
        <f>=HYPERLINK("https://github.com/papuSpartan/stable-diffusion-webui-auto-tls-https", "https://github.com/papuSpartan/stable-diffusion-webui-auto-tls-https")</f>
        <v>https://github.com/papuSpartan/stable-diffusion-webui-auto-tls-https</v>
      </c>
      <c r="D14" t="inlineStr">
        <is>
          <t>脚本</t>
        </is>
      </c>
      <c r="E14"/>
      <c r="F14"/>
    </row>
    <row r="15" ht="12.75" customHeight="1">
      <c r="A15" t="inlineStr">
        <is>
          <t>Batch Face Swap</t>
        </is>
      </c>
      <c r="B15" t="inlineStr">
        <is>
          <t>自动检测人脸并进行替换</t>
        </is>
      </c>
      <c r="C15" s="2" t="str">
        <f>=HYPERLINK("https://github.com/kex0/batch-face-swap", "https://github.com/kex0/batch-face-swap")</f>
        <v>https://github.com/kex0/batch-face-swap</v>
      </c>
      <c r="D15" t="inlineStr">
        <is>
          <t>编辑剪辑</t>
        </is>
      </c>
      <c r="E15"/>
      <c r="F15"/>
    </row>
    <row r="16" ht="12.75" customHeight="1">
      <c r="A16" t="inlineStr">
        <is>
          <t>CFG-Schedule-for-Automatic1111-SD</t>
        </is>
      </c>
      <c r="B16" t="inlineStr">
        <is>
          <t>这些脚本允许在生成步骤中进行动态CFG控制。在正确的设置下，这可以帮助获得高CFG的细节，而不损害生成的图像，即使在img2img中去噪较低。</t>
        </is>
      </c>
      <c r="C16" s="2" t="str">
        <f>=HYPERLINK("https://github.com/guzuligo/CFG-Schedule-for-Automatic1111-SD", "https://github.com/guzuligo/CFG-Schedule-for-Automatic1111-SD")</f>
        <v>https://github.com/guzuligo/CFG-Schedule-for-Automatic1111-SD</v>
      </c>
      <c r="D16" t="inlineStr">
        <is>
          <t>脚本</t>
        </is>
      </c>
      <c r="E16"/>
      <c r="F16"/>
    </row>
    <row r="17" ht="12.75" customHeight="1">
      <c r="A17" t="inlineStr">
        <is>
          <t>Catppuccin Theme</t>
        </is>
      </c>
      <c r="B17" t="inlineStr">
        <is>
          <t>添加各种自定义主题</t>
        </is>
      </c>
      <c r="C17" s="2" t="str">
        <f>=HYPERLINK("https://github.com/catppuccin/stable-diffusion-webui", "https://github.com/catppuccin/stable-diffusion-webui")</f>
        <v>https://github.com/catppuccin/stable-diffusion-webui</v>
      </c>
      <c r="D17" t="inlineStr">
        <is>
          <t>UI界面相关</t>
        </is>
      </c>
      <c r="E17"/>
      <c r="F17"/>
    </row>
    <row r="18" ht="12.75" customHeight="1">
      <c r="A18" t="inlineStr">
        <is>
          <t>Clip Interrogator</t>
        </is>
      </c>
      <c r="B18" t="inlineStr">
        <is>
          <t>由Pharmapsychotic移植到扩展的剪辑审讯器。具有各种夹子模型和审讯设置。</t>
        </is>
      </c>
      <c r="C18" s="2" t="str">
        <f>=HYPERLINK("https://github.com/pharmapsychotic/clip-interrogator-ext", "https://github.com/pharmapsychotic/clip-interrogator-ext")</f>
        <v>https://github.com/pharmapsychotic/clip-interrogator-ext</v>
      </c>
      <c r="D18" t="inlineStr">
        <is>
          <t>标签, 查询请求</t>
        </is>
      </c>
      <c r="E18"/>
      <c r="F18"/>
    </row>
    <row r="19" ht="12.75" customHeight="1">
      <c r="A19" t="inlineStr">
        <is>
          <t>Composable LoRA</t>
        </is>
      </c>
      <c r="B19" t="inlineStr">
        <is>
          <t>允许使用AND关键字（可组合扩散）来限制LoRAs到次提示。与Latent Couple扩展搭配使用时非常有用。</t>
        </is>
      </c>
      <c r="C19" s="2" t="str">
        <f>=HYPERLINK("https://github.com/opparco/stable-diffusion-webui-composable-lora", "https://github.com/opparco/stable-diffusion-webui-composable-lora")</f>
        <v>https://github.com/opparco/stable-diffusion-webui-composable-lora</v>
      </c>
      <c r="D19" t="inlineStr">
        <is>
          <t>控制操作</t>
        </is>
      </c>
      <c r="E19"/>
      <c r="F19"/>
    </row>
    <row r="20" ht="12.75" customHeight="1">
      <c r="A20" t="inlineStr">
        <is>
          <t>Config-Presets</t>
        </is>
      </c>
      <c r="B20" t="inlineStr">
        <is>
          <t>增加了一个可配置的下拉菜单，允许你在txt2img和img2img标签中改变UI预设设置</t>
        </is>
      </c>
      <c r="C20" s="2" t="str">
        <f>=HYPERLINK("https://github.com/Zyin055/Config-Presets", "https://github.com/Zyin055/Config-Presets")</f>
        <v>https://github.com/Zyin055/Config-Presets</v>
      </c>
      <c r="D20" t="inlineStr">
        <is>
          <t>UI界面相关</t>
        </is>
      </c>
      <c r="E20"/>
      <c r="F20"/>
    </row>
    <row r="21" ht="12.75" customHeight="1">
      <c r="A21" t="inlineStr">
        <is>
          <t>Corridor Crawler Outpainting</t>
        </is>
      </c>
      <c r="B21" t="inlineStr">
        <is>
          <t>用512分辨率的深度-图像模型生成走廊。它可以被调整为与其他模型/分辨率一起工作</t>
        </is>
      </c>
      <c r="C21" s="2" t="str">
        <f>=HYPERLINK("https://github.com/brick2face/corridor-crawler-outpainting", "https://github.com/brick2face/corridor-crawler-outpainting")</f>
        <v>https://github.com/brick2face/corridor-crawler-outpainting</v>
      </c>
      <c r="D21" t="inlineStr">
        <is>
          <t>标签</t>
        </is>
      </c>
      <c r="E21"/>
      <c r="F21"/>
    </row>
    <row r="22" ht="12.75" customHeight="1">
      <c r="A22" t="inlineStr">
        <is>
          <t>Custom Diffusion</t>
        </is>
      </c>
      <c r="B22" t="inlineStr">
        <is>
          <t>简而言之，自定义扩散是用TI进行微调，而不是调整整个模型。与TI的速度和内存要求相似，据说可以在更少的步骤中得到更好的结果。</t>
        </is>
      </c>
      <c r="C22" s="2" t="str">
        <f>=HYPERLINK("https://github.com/guaneec/custom-diffusion-webui", "https://github.com/guaneec/custom-diffusion-webui")</f>
        <v>https://github.com/guaneec/custom-diffusion-webui</v>
      </c>
      <c r="D22" t="inlineStr">
        <is>
          <t>标签, 训练</t>
        </is>
      </c>
      <c r="E22"/>
      <c r="F22"/>
    </row>
    <row r="23" ht="12.75" customHeight="1">
      <c r="A23" t="inlineStr">
        <is>
          <t>DAAM</t>
        </is>
      </c>
      <c r="B23" t="inlineStr">
        <is>
          <t>DAAM代表扩散性注意力归属图。输入注意力文本（必须是提示中包含的字符串）并运行。一张带有每个注意力的热图的重叠图像将与原始图像一起被生成</t>
        </is>
      </c>
      <c r="C23" s="2" t="str">
        <f>=HYPERLINK("https://github.com/toriato/stable-diffusion-webui-daam", "https://github.com/toriato/stable-diffusion-webui-daam")</f>
        <v>https://github.com/toriato/stable-diffusion-webui-daam</v>
      </c>
      <c r="D23" t="inlineStr">
        <is>
          <t>科学</t>
        </is>
      </c>
      <c r="E23"/>
      <c r="F23"/>
    </row>
    <row r="24" ht="12.75" customHeight="1">
      <c r="A24" t="inlineStr">
        <is>
          <t>DH Patch</t>
        </is>
      </c>
      <c r="B24" t="inlineStr">
        <is>
          <t>Random patches by D8ahazard. Auto-load config YAML files for v2, 2.1 models; patch latent-diffusion to fix attention on 2.1 models (black boxes without no-half), whatever else I come up with.</t>
        </is>
      </c>
      <c r="C24" s="2" t="str">
        <f>=HYPERLINK("https://github.com/d8ahazard/sd_auto_fix", "https://github.com/d8ahazard/sd_auto_fix")</f>
        <v>https://github.com/d8ahazard/sd_auto_fix</v>
      </c>
      <c r="D24" t="inlineStr">
        <is>
          <t>脚本</t>
        </is>
      </c>
      <c r="E24"/>
      <c r="F24"/>
    </row>
    <row r="25" ht="12.75" customHeight="1">
      <c r="A25" t="inlineStr">
        <is>
          <t>DWpose</t>
        </is>
      </c>
      <c r="B25" t="inlineStr">
        <is>
          <t>DWPose 可以替代 Openpose 在 ControlNet 中使用，从而获得更好的生成图像效果。手部处理更好
DWPose 是一个用于全身姿势估计的模型。全身姿势估计是指通过计算机视觉技术来检测和识别图像或视频中人体的关键点位置，例如头部、手臂、腿部等，从而推断出人体的姿势信息。
DWPose 旨在通过两阶段的蒸馏方法，实现高效的全身姿势估计。它提供了一系列不同尺寸的模型，从小型到大型，用于人体全身姿势估计。此外，DWPose 还可以替代 Openpose 在 ControlNet 中使用，从而获得更好的生成图像效果。
全身姿势估计在很多领域具有广泛的应用，例如人机交互、动作捕捉、虚拟现实和增强现实等。它可以帮助人们更好地理解和分析人体动作，同时也为虚拟世界的创建和渲染提供重要的输入。</t>
        </is>
      </c>
      <c r="C25" s="2" t="str">
        <f>=HYPERLINK("https://github.com/IDEA-Research/DWPose", "https://github.com/IDEA-Research/DWPose")</f>
        <v>https://github.com/IDEA-Research/DWPose</v>
      </c>
      <c r="D25" t="inlineStr">
        <is>
          <t>附加</t>
        </is>
      </c>
      <c r="E25"/>
      <c r="F25"/>
    </row>
    <row r="26" ht="12.75" customHeight="1">
      <c r="A26" t="inlineStr">
        <is>
          <t>Dataset Tag Editor</t>
        </is>
      </c>
      <c r="B26" t="inlineStr">
        <is>
          <t>功能丰富的UI标签，允许图片浏览、搜索过滤和编辑。标签管理</t>
        </is>
      </c>
      <c r="C26" s="2" t="str">
        <f>=HYPERLINK("https://github.com/toshiaki1729/stable-diffusion-webui-dataset-tag-editor", "https://github.com/toshiaki1729/stable-diffusion-webui-dataset-tag-editor")</f>
        <v>https://github.com/toshiaki1729/stable-diffusion-webui-dataset-tag-editor</v>
      </c>
      <c r="D26" t="inlineStr">
        <is>
          <t>标签, 训练</t>
        </is>
      </c>
      <c r="E26"/>
      <c r="F26"/>
    </row>
    <row r="27" ht="12.75" customHeight="1">
      <c r="A27" t="inlineStr">
        <is>
          <t>Deforum</t>
        </is>
      </c>
      <c r="B27" t="inlineStr">
        <is>
          <t>Deforum的官方移植，这是一个广泛的2D和3D动画的脚本，支持关键帧序列、动态数学参数（甚至在提示中）、动态遮罩、深度估计和扭曲。</t>
        </is>
      </c>
      <c r="C27" s="2" t="str">
        <f>=HYPERLINK("https://github.com/deforum-art/deforum-for-automatic1111-webui", "https://github.com/deforum-art/deforum-for-automatic1111-webui")</f>
        <v>https://github.com/deforum-art/deforum-for-automatic1111-webui</v>
      </c>
      <c r="D27" t="inlineStr">
        <is>
          <t>标签, 动画制作</t>
        </is>
      </c>
      <c r="E27"/>
      <c r="F27"/>
    </row>
    <row r="28" ht="12.75" customHeight="1">
      <c r="A28" t="inlineStr">
        <is>
          <t>Depth Image I/O</t>
        </is>
      </c>
      <c r="B28" t="inlineStr">
        <is>
          <t>一个扩展，允许管理稳定扩散depth2img模型的自定义深度输入。</t>
        </is>
      </c>
      <c r="C28" s="2" t="str">
        <f>=HYPERLINK("https://github.com/AnonymousCervine/depth-image-io-for-SDWebui", "https://github.com/AnonymousCervine/depth-image-io-for-SDWebui")</f>
        <v>https://github.com/AnonymousCervine/depth-image-io-for-SDWebui</v>
      </c>
      <c r="D28" t="inlineStr">
        <is>
          <t>控制操作</t>
        </is>
      </c>
      <c r="E28"/>
      <c r="F28"/>
    </row>
    <row r="29" ht="12.75" customHeight="1">
      <c r="A29" t="inlineStr">
        <is>
          <t>Depth Maps</t>
        </is>
      </c>
      <c r="B29" t="inlineStr">
        <is>
          <t>深度图、立体图像、三维网格和视频发生器扩展</t>
        </is>
      </c>
      <c r="C29" s="2" t="str">
        <f>=HYPERLINK("https://github.com/thygate/stable-diffusion-webui-depthmap-script", "https://github.com/thygate/stable-diffusion-webui-depthmap-script")</f>
        <v>https://github.com/thygate/stable-diffusion-webui-depthmap-script</v>
      </c>
      <c r="D29" t="inlineStr">
        <is>
          <t>编辑剪辑</t>
        </is>
      </c>
      <c r="E29"/>
      <c r="F29"/>
    </row>
    <row r="30" ht="12.75" customHeight="1">
      <c r="A30" t="inlineStr">
        <is>
          <t>Detection Detailer</t>
        </is>
      </c>
      <c r="B30" t="inlineStr">
        <is>
          <t>稳定扩散网络用户界面的对象检测和自动屏蔽扩展</t>
        </is>
      </c>
      <c r="C30" s="2" t="str">
        <f>=HYPERLINK("https://github.com/dustysys/ddetailer", "https://github.com/dustysys/ddetailer")</f>
        <v>https://github.com/dustysys/ddetailer</v>
      </c>
      <c r="D30" t="inlineStr">
        <is>
          <t>编辑剪辑</t>
        </is>
      </c>
      <c r="E30"/>
      <c r="F30"/>
    </row>
    <row r="31" ht="12.75" customHeight="1">
      <c r="A31" t="inlineStr">
        <is>
          <t>Diffusion Defender</t>
        </is>
      </c>
      <c r="B31" t="inlineStr">
        <is>
          <t>Prompt blacklist, find and replace, for semi-private and public instances.</t>
        </is>
      </c>
      <c r="C31" s="2" t="str">
        <f>=HYPERLINK("https://github.com/WildBanjos/DiffusionDefender", "https://github.com/WildBanjos/DiffusionDefender")</f>
        <v>https://github.com/WildBanjos/DiffusionDefender</v>
      </c>
      <c r="D31" t="inlineStr">
        <is>
          <t>脚本</t>
        </is>
      </c>
      <c r="E31"/>
      <c r="F31"/>
    </row>
    <row r="32" ht="12.75" customHeight="1">
      <c r="A32" t="inlineStr">
        <is>
          <t>Discord Rich Presence</t>
        </is>
      </c>
      <c r="B32" t="inlineStr">
        <is>
          <t>Provides connection to Discord RPC, showing a fancy table in the user profile.</t>
        </is>
      </c>
      <c r="C32" s="2" t="str">
        <f>=HYPERLINK("https://github.com/kabachuha/discord-rpc-for-automatic1111-webui", "https://github.com/kabachuha/discord-rpc-for-automatic1111-webui")</f>
        <v>https://github.com/kabachuha/discord-rpc-for-automatic1111-webui</v>
      </c>
      <c r="D32" t="inlineStr">
        <is>
          <t>在线联网</t>
        </is>
      </c>
      <c r="E32"/>
      <c r="F32"/>
    </row>
    <row r="33" ht="12.75" customHeight="1">
      <c r="A33" t="inlineStr">
        <is>
          <t>DreamArtist</t>
        </is>
      </c>
      <c r="B33" t="inlineStr">
        <is>
          <t>通过对比性提示调整实现可控的单次文本-图像生成</t>
        </is>
      </c>
      <c r="C33" s="2" t="str">
        <f>=HYPERLINK("https://github.com/7eu7d7/DreamArtist-sd-webui-extension", "https://github.com/7eu7d7/DreamArtist-sd-webui-extension")</f>
        <v>https://github.com/7eu7d7/DreamArtist-sd-webui-extension</v>
      </c>
      <c r="D33" t="inlineStr">
        <is>
          <t>训练</t>
        </is>
      </c>
      <c r="E33"/>
      <c r="F33"/>
    </row>
    <row r="34" ht="12.75" customHeight="1">
      <c r="A34" t="inlineStr">
        <is>
          <t>Dreambooth</t>
        </is>
      </c>
      <c r="B34" t="inlineStr">
        <is>
          <t>Dreambooth training based on Shivam Shiaro's repo, optimized for lower-VRAM GPUs.</t>
        </is>
      </c>
      <c r="C34" s="2" t="str">
        <f>=HYPERLINK("https://github.com/d8ahazard/sd_dreambooth_extension", "https://github.com/d8ahazard/sd_dreambooth_extension")</f>
        <v>https://github.com/d8ahazard/sd_dreambooth_extension</v>
      </c>
      <c r="D34" t="inlineStr">
        <is>
          <t>标签, 训练</t>
        </is>
      </c>
      <c r="E34"/>
      <c r="F34"/>
    </row>
    <row r="35" ht="12.75" customHeight="1">
      <c r="A35" t="inlineStr">
        <is>
          <t>Dump U-Net</t>
        </is>
      </c>
      <c r="B35" t="inlineStr">
        <is>
          <t>查看不同的图层，观察U-Net特征图。通过对unet的每个区块给出不同的提示来生成图像：https://note.com/kohya_ss/n/n93b7c01b0547</t>
        </is>
      </c>
      <c r="C35" s="2" t="str">
        <f>=HYPERLINK("https://github.com/hnmr293/stable-diffusion-webui-dumpunet", "https://github.com/hnmr293/stable-diffusion-webui-dumpunet")</f>
        <v>https://github.com/hnmr293/stable-diffusion-webui-dumpunet</v>
      </c>
      <c r="D35" t="inlineStr">
        <is>
          <t>科学</t>
        </is>
      </c>
      <c r="E35"/>
      <c r="F35"/>
    </row>
    <row r="36" ht="12.75" customHeight="1">
      <c r="A36" t="inlineStr">
        <is>
          <t>Dynamic Thresholding</t>
        </is>
      </c>
      <c r="B36" t="inlineStr">
        <is>
          <t>增加了可定制的动态阈值，以允许高CFG比例值而不产生燃烧/"流行艺术 "效果</t>
        </is>
      </c>
      <c r="C36" s="2" t="str">
        <f>=HYPERLINK("https://github.com/mcmonkeyprojects/sd-dynamic-thresholding", "https://github.com/mcmonkeyprojects/sd-dynamic-thresholding")</f>
        <v>https://github.com/mcmonkeyprojects/sd-dynamic-thresholding</v>
      </c>
      <c r="D36" t="inlineStr">
        <is>
          <t>控制操作</t>
        </is>
      </c>
      <c r="E36"/>
      <c r="F36"/>
    </row>
    <row r="37" ht="12.75" customHeight="1">
      <c r="A37" t="inlineStr">
        <is>
          <t>Embedding Merge</t>
        </is>
      </c>
      <c r="B37" t="inlineStr">
        <is>
          <t>在运行时从字符串字面合并文本反转嵌入。也支持短语和权重值</t>
        </is>
      </c>
      <c r="C37" s="2" t="str">
        <f>=HYPERLINK("https://github.com/klimaleksus/stable-diffusion-webui-embedding-merge", "https://github.com/klimaleksus/stable-diffusion-webui-embedding-merge")</f>
        <v>https://github.com/klimaleksus/stable-diffusion-webui-embedding-merge</v>
      </c>
      <c r="D37" t="inlineStr">
        <is>
          <t>标签, 模型, 控制操作</t>
        </is>
      </c>
      <c r="E37"/>
      <c r="F37"/>
    </row>
    <row r="38" ht="12.75" customHeight="1">
      <c r="A38" t="inlineStr">
        <is>
          <t>Embeddings editor</t>
        </is>
      </c>
      <c r="B38" t="inlineStr">
        <is>
          <t>允许你使用滑块手动编辑文本反转嵌入物</t>
        </is>
      </c>
      <c r="C38" s="2" t="str">
        <f>=HYPERLINK("https://github.com/CodeExplode/stable-diffusion-webui-embedding-editor", "https://github.com/CodeExplode/stable-diffusion-webui-embedding-editor")</f>
        <v>https://github.com/CodeExplode/stable-diffusion-webui-embedding-editor</v>
      </c>
      <c r="D38" t="inlineStr">
        <is>
          <t>标签, 模型</t>
        </is>
      </c>
      <c r="E38"/>
      <c r="F38"/>
    </row>
    <row r="39" ht="12.75" customHeight="1">
      <c r="A39" t="inlineStr">
        <is>
          <t>Fusion</t>
        </is>
      </c>
      <c r="B39" t="inlineStr">
        <is>
          <t>增加了类似于提示旅行和移位注意的插值（见示例），但在采样步骤期间/之内。始终在线+与现有的提示编辑语法一起工作。各种插值模式。更多信息见他们的维基</t>
        </is>
      </c>
      <c r="C39" s="2" t="str">
        <f>=HYPERLINK("https://github.com/ljleb/prompt-fusion-extension", "https://github.com/ljleb/prompt-fusion-extension")</f>
        <v>https://github.com/ljleb/prompt-fusion-extension</v>
      </c>
      <c r="D39" t="inlineStr">
        <is>
          <t>控制操作</t>
        </is>
      </c>
      <c r="E39"/>
      <c r="F39"/>
    </row>
    <row r="40" ht="12.75" customHeight="1">
      <c r="A40" t="inlineStr">
        <is>
          <t>Gelbooru Prompt</t>
        </is>
      </c>
      <c r="B40" t="inlineStr">
        <is>
          <t>在AUTOMATIC1111的稳定扩散webui中为保存的gelbooru图像获取标签的扩展。</t>
        </is>
      </c>
      <c r="C40" s="2" t="str">
        <f>=HYPERLINK("https://github.com/antis0007/sd-webui-gelbooru-prompt", "https://github.com/antis0007/sd-webui-gelbooru-prompt")</f>
        <v>https://github.com/antis0007/sd-webui-gelbooru-prompt</v>
      </c>
      <c r="D40" t="inlineStr">
        <is>
          <t>在线联网</t>
        </is>
      </c>
      <c r="E40"/>
      <c r="F40"/>
    </row>
    <row r="41" ht="12.75" customHeight="1">
      <c r="A41" t="inlineStr">
        <is>
          <t>Hypernetwork-Monkeypatch-Extension</t>
        </is>
      </c>
      <c r="B41" t="inlineStr">
        <is>
          <t>为超网络训练提供额外训练功能的扩展。还支持使用多个超网络进行推理</t>
        </is>
      </c>
      <c r="C41" s="2" t="str">
        <f>=HYPERLINK("https://github.com/aria1th/Hypernetwork-MonkeyPatch-Extension", "https://github.com/aria1th/Hypernetwork-MonkeyPatch-Extension")</f>
        <v>https://github.com/aria1th/Hypernetwork-MonkeyPatch-Extension</v>
      </c>
      <c r="D41" t="inlineStr">
        <is>
          <t>标签, 训练</t>
        </is>
      </c>
      <c r="E41"/>
      <c r="F41"/>
    </row>
    <row r="42" ht="12.75" customHeight="1">
      <c r="A42" t="inlineStr">
        <is>
          <t>Image browser</t>
        </is>
      </c>
      <c r="B42" t="inlineStr">
        <is>
          <t>提供一个在网络浏览器中浏览已创建的图像的界面</t>
        </is>
      </c>
      <c r="C42" s="2" t="str">
        <f>=HYPERLINK("https://github.com/AlUlkesh/stable-diffusion-webui-images-browser", "https://github.com/AlUlkesh/stable-diffusion-webui-images-browser")</f>
        <v>https://github.com/AlUlkesh/stable-diffusion-webui-images-browser</v>
      </c>
      <c r="D42" t="inlineStr">
        <is>
          <t>标签, UI界面相关</t>
        </is>
      </c>
      <c r="E42"/>
      <c r="F42"/>
    </row>
    <row r="43" ht="12.75" customHeight="1">
      <c r="A43" t="inlineStr">
        <is>
          <t>Infinity Grid Generator</t>
        </is>
      </c>
      <c r="B43" t="inlineStr">
        <is>
          <t>用你选择的参数建立一个yaml文件，并生成无限大的网格。内置了为字段添加描述文本的能力。使用细节见readme</t>
        </is>
      </c>
      <c r="C43" s="2" t="str">
        <f>=HYPERLINK("https://github.com/mcmonkeyprojects/sd-infinity-grid-generator-script", "https://github.com/mcmonkeyprojects/sd-infinity-grid-generator-script")</f>
        <v>https://github.com/mcmonkeyprojects/sd-infinity-grid-generator-script</v>
      </c>
      <c r="D43" t="inlineStr">
        <is>
          <t>UI界面相关</t>
        </is>
      </c>
      <c r="E43"/>
      <c r="F43"/>
    </row>
    <row r="44" ht="12.75" customHeight="1">
      <c r="A44" t="inlineStr">
        <is>
          <t>Inspiration</t>
        </is>
      </c>
      <c r="B44" t="inlineStr">
        <is>
          <t>随机显示艺术家或艺术流派的典型风格的图片，选择后会显示该艺术家或流派的更多图片。因此，你不必担心在创作时选择正确的艺术风格有多难。</t>
        </is>
      </c>
      <c r="C44" s="2" t="str">
        <f>=HYPERLINK("https://github.com/yfszzx/stable-diffusion-webui-inspiration", "https://github.com/yfszzx/stable-diffusion-webui-inspiration")</f>
        <v>https://github.com/yfszzx/stable-diffusion-webui-inspiration</v>
      </c>
      <c r="D44" t="inlineStr">
        <is>
          <t>标签, UI界面相关</t>
        </is>
      </c>
      <c r="E44"/>
      <c r="F44"/>
    </row>
    <row r="45" ht="12.75" customHeight="1">
      <c r="A45" t="inlineStr">
        <is>
          <t>Kitchen Theme</t>
        </is>
      </c>
      <c r="B45" t="inlineStr">
        <is>
          <t>自定义主题</t>
        </is>
      </c>
      <c r="C45" s="2" t="str">
        <f>=HYPERLINK("https://github.com/canisminor1990/sd-web-ui-kitchen-theme", "https://github.com/canisminor1990/sd-web-ui-kitchen-theme")</f>
        <v>https://github.com/canisminor1990/sd-web-ui-kitchen-theme</v>
      </c>
      <c r="D45" t="inlineStr">
        <is>
          <t>UI界面相关</t>
        </is>
      </c>
      <c r="E45"/>
      <c r="F45"/>
    </row>
    <row r="46" ht="12.75" customHeight="1">
      <c r="A46" t="inlineStr">
        <is>
          <t>Kohya-ss Additional Networks</t>
        </is>
      </c>
      <c r="B46" t="inlineStr">
        <is>
          <t>允许Web UI使用LoRAs（1.X和2.X）来生成图像。还允许编辑.safetensors网络提示元数据</t>
        </is>
      </c>
      <c r="C46" s="2" t="str">
        <f>=HYPERLINK("https://github.com/kohya-ss/sd-webui-additional-networks", "https://github.com/kohya-ss/sd-webui-additional-networks")</f>
        <v>https://github.com/kohya-ss/sd-webui-additional-networks</v>
      </c>
      <c r="D46" t="inlineStr">
        <is>
          <t>模型</t>
        </is>
      </c>
      <c r="E46"/>
      <c r="F46"/>
    </row>
    <row r="47" ht="12.75" customHeight="1">
      <c r="A47" t="inlineStr">
        <is>
          <t>LLuL</t>
        </is>
      </c>
      <c r="B47" t="inlineStr">
        <is>
          <t>局部潜伏提升器。瞄准一个区域，有选择地增强细节</t>
        </is>
      </c>
      <c r="C47" s="2" t="str">
        <f>=HYPERLINK("https://github.com/hnmr293/sd-webui-llul", "https://github.com/hnmr293/sd-webui-llul")</f>
        <v>https://github.com/hnmr293/sd-webui-llul</v>
      </c>
      <c r="D47" t="inlineStr">
        <is>
          <t>控制操作</t>
        </is>
      </c>
      <c r="E47"/>
      <c r="F47"/>
    </row>
    <row r="48" ht="12.75" customHeight="1">
      <c r="A48" t="inlineStr">
        <is>
          <t>Latent Couple</t>
        </is>
      </c>
      <c r="B48" t="inlineStr">
        <is>
          <t>内置的可组合扩散的扩展，允许你确定反映你的子参数的潜空间的区域</t>
        </is>
      </c>
      <c r="C48" s="2" t="str">
        <f>=HYPERLINK("https://github.com/opparco/stable-diffusion-webui-two-shot", "https://github.com/opparco/stable-diffusion-webui-two-shot")</f>
        <v>https://github.com/opparco/stable-diffusion-webui-two-shot</v>
      </c>
      <c r="D48" t="inlineStr">
        <is>
          <t>控制操作</t>
        </is>
      </c>
      <c r="E48"/>
      <c r="F48"/>
    </row>
    <row r="49" ht="12.75" customHeight="1">
      <c r="A49" t="inlineStr">
        <is>
          <t>Latent Mirroring</t>
        </is>
      </c>
      <c r="B49" t="inlineStr">
        <is>
          <t>将镜像和翻转应用于潜在的图像，以产生从微妙的平衡构图到完美的反射的任何效果。</t>
        </is>
      </c>
      <c r="C49" s="2" t="str">
        <f>=HYPERLINK("https://github.com/dfaker/SD-latent-mirroring", "https://github.com/dfaker/SD-latent-mirroring")</f>
        <v>https://github.com/dfaker/SD-latent-mirroring</v>
      </c>
      <c r="D49" t="inlineStr">
        <is>
          <t>控制操作</t>
        </is>
      </c>
      <c r="E49"/>
      <c r="F49"/>
    </row>
    <row r="50" ht="12.75" customHeight="1">
      <c r="A50" t="inlineStr">
        <is>
          <t>LoRA Block Weight</t>
        </is>
      </c>
      <c r="B50" t="inlineStr">
        <is>
          <t>适用于LoRA强度；逐个区块飞行。包括预设、重量分析、随机化、XY图。</t>
        </is>
      </c>
      <c r="C50" s="2" t="str">
        <f>=HYPERLINK("https://github.com/hako-mikan/sd-webui-lora-block-weight", "https://github.com/hako-mikan/sd-webui-lora-block-weight")</f>
        <v>https://github.com/hako-mikan/sd-webui-lora-block-weight</v>
      </c>
      <c r="D50" t="inlineStr">
        <is>
          <t>模型</t>
        </is>
      </c>
      <c r="E50"/>
      <c r="F50"/>
    </row>
    <row r="51" ht="12.75" customHeight="1">
      <c r="A51" t="inlineStr">
        <is>
          <t>Merge Block Weighted</t>
        </is>
      </c>
      <c r="B51" t="inlineStr">
        <is>
          <t>合并模型，每个25个U-Net块（输入、中间、输出）都有单独的速率。</t>
        </is>
      </c>
      <c r="C51" s="2" t="str">
        <f>=HYPERLINK("https://github.com/bbc-mc/sdweb-merge-block-weighted-gui", "https://github.com/bbc-mc/sdweb-merge-block-weighted-gui")</f>
        <v>https://github.com/bbc-mc/sdweb-merge-block-weighted-gui</v>
      </c>
      <c r="D51" t="inlineStr">
        <is>
          <t>标签, 模型</t>
        </is>
      </c>
      <c r="E51"/>
      <c r="F51"/>
    </row>
    <row r="52" ht="12.75" customHeight="1">
      <c r="A52" t="inlineStr">
        <is>
          <t>Merge Board</t>
        </is>
      </c>
      <c r="B52" t="inlineStr">
        <is>
          <t>支持多条车道合并（最多10条）。保存和加载你的合并组合为食谱，这是简单的文本。</t>
        </is>
      </c>
      <c r="C52" s="2" t="str">
        <f>=HYPERLINK("https://github.com/bbc-mc/sdweb-merge-board", "https://github.com/bbc-mc/sdweb-merge-board")</f>
        <v>https://github.com/bbc-mc/sdweb-merge-board</v>
      </c>
      <c r="D52" t="inlineStr">
        <is>
          <t>标签, 模型</t>
        </is>
      </c>
      <c r="E52"/>
      <c r="F52"/>
    </row>
    <row r="53" ht="12.75" customHeight="1">
      <c r="A53" t="inlineStr">
        <is>
          <t>Model Converter</t>
        </is>
      </c>
      <c r="B53" t="inlineStr">
        <is>
          <t>将模型转换为fp16/bf16的no-ema/ema-only safetensors。转换/复制/删除模型的任何部分：unet、文本编码器（剪辑）、vae</t>
        </is>
      </c>
      <c r="C53" s="2" t="str">
        <f>=HYPERLINK("https://github.com/Akegarasu/sd-webui-model-converter", "https://github.com/Akegarasu/sd-webui-model-converter")</f>
        <v>https://github.com/Akegarasu/sd-webui-model-converter</v>
      </c>
      <c r="D53" t="inlineStr">
        <is>
          <t>标签, 模型</t>
        </is>
      </c>
      <c r="E53"/>
      <c r="F53"/>
    </row>
    <row r="54" ht="12.75" customHeight="1">
      <c r="A54" t="inlineStr">
        <is>
          <t>MultiDiffusion with Tiled VAE</t>
        </is>
      </c>
      <c r="B54" t="inlineStr">
        <is>
          <t>无缝图像融合，以及vram高效平铺的vae脚本</t>
        </is>
      </c>
      <c r="C54" s="2" t="str">
        <f>=HYPERLINK("https://github.com/pkuliyi2015/multidiffusion-upscaler-for-automatic1111", "https://github.com/pkuliyi2015/multidiffusion-upscaler-for-automatic1111")</f>
        <v>https://github.com/pkuliyi2015/multidiffusion-upscaler-for-automatic1111</v>
      </c>
      <c r="D54" t="inlineStr">
        <is>
          <t>控制操作</t>
        </is>
      </c>
      <c r="E54"/>
      <c r="F54"/>
    </row>
    <row r="55" ht="12.75" customHeight="1">
      <c r="A55" t="inlineStr">
        <is>
          <t>Multiple Hypernetworks</t>
        </is>
      </c>
      <c r="B55" t="inlineStr">
        <is>
          <t>Adds the ability to apply multiple hypernetworks at once. Apply multiple hypernetworks sequentially, with different weights.</t>
        </is>
      </c>
      <c r="C55" s="2" t="str">
        <f>=HYPERLINK("https://github.com/antis0007/sd-webui-multiple-hypernetworks", "https://github.com/antis0007/sd-webui-multiple-hypernetworks")</f>
        <v>https://github.com/antis0007/sd-webui-multiple-hypernetworks</v>
      </c>
      <c r="D55" t="inlineStr">
        <is>
          <t>脚本</t>
        </is>
      </c>
      <c r="E55"/>
      <c r="F55"/>
    </row>
    <row r="56" ht="12.75" customHeight="1">
      <c r="A56" t="inlineStr">
        <is>
          <t>NSFW checker</t>
        </is>
      </c>
      <c r="B56" t="inlineStr">
        <is>
          <t>Replaces NSFW images with black.</t>
        </is>
      </c>
      <c r="C56" s="2" t="str">
        <f>=HYPERLINK("https://github.com/AUTOMATIC1111/stable-diffusion-webui-nsfw-censor", "https://github.com/AUTOMATIC1111/stable-diffusion-webui-nsfw-censor")</f>
        <v>https://github.com/AUTOMATIC1111/stable-diffusion-webui-nsfw-censor</v>
      </c>
      <c r="D56" t="inlineStr">
        <is>
          <t>脚本</t>
        </is>
      </c>
      <c r="E56"/>
      <c r="F56"/>
    </row>
    <row r="57" ht="12.75" customHeight="1">
      <c r="A57" t="inlineStr">
        <is>
          <t>OpenPose Editor</t>
        </is>
      </c>
      <c r="B57" t="inlineStr">
        <is>
          <t>This can add multiple pose characters, detect pose from image, save to PNG, and send to controlnet extension.</t>
        </is>
      </c>
      <c r="C57" s="2" t="str">
        <f>=HYPERLINK("https://github.com/fkunn1326/openpose-editor", "https://github.com/fkunn1326/openpose-editor")</f>
        <v>https://github.com/fkunn1326/openpose-editor</v>
      </c>
      <c r="D57" t="inlineStr">
        <is>
          <t>标签</t>
        </is>
      </c>
      <c r="E57"/>
      <c r="F57"/>
    </row>
    <row r="58" ht="12.75" customHeight="1">
      <c r="A58" t="inlineStr">
        <is>
          <t>Panorama Viewer</t>
        </is>
      </c>
      <c r="B58" t="inlineStr">
        <is>
          <t>提供一个标签，在交互式三维视图中显示等角图像。</t>
        </is>
      </c>
      <c r="C58" s="2" t="str">
        <f>=HYPERLINK("https://github.com/GeorgLegato/sd-webui-panorama-viewer", "https://github.com/GeorgLegato/sd-webui-panorama-viewer")</f>
        <v>https://github.com/GeorgLegato/sd-webui-panorama-viewer</v>
      </c>
      <c r="D58" t="inlineStr">
        <is>
          <t>标签</t>
        </is>
      </c>
      <c r="E58"/>
      <c r="F58"/>
    </row>
    <row r="59" ht="12.75" customHeight="1">
      <c r="A59" t="inlineStr">
        <is>
          <t>Pixelization</t>
        </is>
      </c>
      <c r="B59" t="inlineStr">
        <is>
          <t>使用预先训练好的模型，从额外选项卡中的图像中产生像素艺术</t>
        </is>
      </c>
      <c r="C59" s="2" t="str">
        <f>=HYPERLINK("https://github.com/AUTOMATIC1111/stable-diffusion-webui-pixelization", "https://github.com/AUTOMATIC1111/stable-diffusion-webui-pixelization")</f>
        <v>https://github.com/AUTOMATIC1111/stable-diffusion-webui-pixelization</v>
      </c>
      <c r="D59" t="inlineStr">
        <is>
          <t>编辑剪辑, 附加</t>
        </is>
      </c>
      <c r="E59"/>
      <c r="F59"/>
    </row>
    <row r="60" ht="12.75" customHeight="1">
      <c r="A60" t="inlineStr">
        <is>
          <t>Preset Utilities</t>
        </is>
      </c>
      <c r="B60" t="inlineStr">
        <is>
          <t>用于ui的预设实用工具。提供与自定义脚本的兼容性。(达到一定限度)</t>
        </is>
      </c>
      <c r="C60" s="2" t="str">
        <f>=HYPERLINK("https://github.com/Gerschel/sd_web_ui_preset_utils", "https://github.com/Gerschel/sd_web_ui_preset_utils")</f>
        <v>https://github.com/Gerschel/sd_web_ui_preset_utils</v>
      </c>
      <c r="D60" t="inlineStr">
        <is>
          <t>UI界面相关</t>
        </is>
      </c>
      <c r="E60"/>
      <c r="F60"/>
    </row>
    <row r="61" ht="12.75" customHeight="1">
      <c r="A61" t="inlineStr">
        <is>
          <t>Prompt Gallery</t>
        </is>
      </c>
      <c r="B61" t="inlineStr">
        <is>
          <t>建立一个充满你的角色提示的yaml文件，点击生成，并通过他们的单词属性和修饰语快速预览他们</t>
        </is>
      </c>
      <c r="C61" s="2" t="str">
        <f>=HYPERLINK("https://github.com/dr413677671/PromptGallery-stable-diffusion-webui", "https://github.com/dr413677671/PromptGallery-stable-diffusion-webui")</f>
        <v>https://github.com/dr413677671/PromptGallery-stable-diffusion-webui</v>
      </c>
      <c r="D61" t="inlineStr">
        <is>
          <t>标签, UI界面相关</t>
        </is>
      </c>
      <c r="E61"/>
      <c r="F61"/>
    </row>
    <row r="62" ht="12.75" customHeight="1">
      <c r="A62" t="inlineStr">
        <is>
          <t>Prompt Generator</t>
        </is>
      </c>
      <c r="B62" t="inlineStr">
        <is>
          <t>使用distilgpt2从一个小的基础提示生成一个提示。增加了一个对模型有额外控制的标签</t>
        </is>
      </c>
      <c r="C62" s="2" t="str">
        <f>=HYPERLINK("https://github.com/imrayya/stable-diffusion-webui-Prompt_Generator", "https://github.com/imrayya/stable-diffusion-webui-Prompt_Generator")</f>
        <v>https://github.com/imrayya/stable-diffusion-webui-Prompt_Generator</v>
      </c>
      <c r="D62" t="inlineStr">
        <is>
          <t>标签, 提示词</t>
        </is>
      </c>
      <c r="E62"/>
      <c r="F62"/>
    </row>
    <row r="63" ht="12.75" customHeight="1">
      <c r="A63" t="inlineStr">
        <is>
          <t>Prompt Translator</t>
        </is>
      </c>
      <c r="B63" t="inlineStr">
        <is>
          <t>使用Deepl或百度将提示语翻译成英文的综合翻译器</t>
        </is>
      </c>
      <c r="C63" s="2" t="str">
        <f>=HYPERLINK("https://github.com/butaixianran/Stable-Diffusion-Webui-Prompt-Translator", "https://github.com/butaixianran/Stable-Diffusion-Webui-Prompt-Translator")</f>
        <v>https://github.com/butaixianran/Stable-Diffusion-Webui-Prompt-Translator</v>
      </c>
      <c r="D63" t="inlineStr">
        <is>
          <t>标签, 提示词, 在线联网</t>
        </is>
      </c>
      <c r="E63"/>
      <c r="F63"/>
    </row>
    <row r="64" ht="12.75" customHeight="1">
      <c r="A64" t="inlineStr">
        <is>
          <t>Promptgen</t>
        </is>
      </c>
      <c r="B64" t="inlineStr">
        <is>
          <t>使用变压器模型来生成提示信息。</t>
        </is>
      </c>
      <c r="C64" s="2" t="str">
        <f>=HYPERLINK("https://github.com/AUTOMATIC1111/stable-diffusion-webui-promptgen", "https://github.com/AUTOMATIC1111/stable-diffusion-webui-promptgen")</f>
        <v>https://github.com/AUTOMATIC1111/stable-diffusion-webui-promptgen</v>
      </c>
      <c r="D64" t="inlineStr">
        <is>
          <t>标签, 提示词</t>
        </is>
      </c>
      <c r="E64"/>
      <c r="F64"/>
    </row>
    <row r="65" ht="12.75" customHeight="1">
      <c r="A65" t="inlineStr">
        <is>
          <t>Randomize</t>
        </is>
      </c>
      <c r="B65" t="inlineStr">
        <is>
          <t>允许在生成txt2img时使用随机参数。这个脚本也可以和其他脚本一起工作。</t>
        </is>
      </c>
      <c r="C65" s="2" t="str">
        <f>=HYPERLINK("https://github.com/innightwolfsleep/stable-diffusion-webui-randomize", "https://github.com/innightwolfsleep/stable-diffusion-webui-randomize")</f>
        <v>https://github.com/innightwolfsleep/stable-diffusion-webui-randomize</v>
      </c>
      <c r="D65" t="inlineStr">
        <is>
          <t>提示词</t>
        </is>
      </c>
      <c r="E65"/>
      <c r="F65"/>
    </row>
    <row r="66" ht="12.75" customHeight="1">
      <c r="A66" t="inlineStr">
        <is>
          <t>Riffusion</t>
        </is>
      </c>
      <c r="B66" t="inlineStr">
        <is>
          <t>Use Riffusion model to produce music in gradio. To replicate original interpolation technique, input the prompt travel extension output frames into the riffusion tab.</t>
        </is>
      </c>
      <c r="C66" s="2" t="str">
        <f>=HYPERLINK("https://github.com/enlyth/sd-webui-riffusion", "https://github.com/enlyth/sd-webui-riffusion")</f>
        <v>https://github.com/enlyth/sd-webui-riffusion</v>
      </c>
      <c r="D66" t="inlineStr">
        <is>
          <t>标签</t>
        </is>
      </c>
      <c r="E66"/>
      <c r="F66"/>
    </row>
    <row r="67" ht="12.75" customHeight="1">
      <c r="A67" t="inlineStr">
        <is>
          <t>SD-inpaint anything</t>
        </is>
      </c>
      <c r="B67" t="inlineStr">
        <is>
          <t>图片抠人重绘推荐SD-inpaint anything插件。不用ps去扣了
我使用效果很不错。要扣掉的部分蒙版增大一点。重绘出来的背景和周围融合度还比较好。非专业人士的眼光看。不违和</t>
        </is>
      </c>
      <c r="C67" s="2" t="str">
        <f>=HYPERLINK("https://github.com/Uminosachi/sd-webui-inpaint-anything", "https://github.com/Uminosachi/sd-webui-inpaint-anything")</f>
        <v>https://github.com/Uminosachi/sd-webui-inpaint-anything</v>
      </c>
      <c r="D67" t="inlineStr">
        <is>
          <t>附加</t>
        </is>
      </c>
      <c r="E67"/>
      <c r="F67"/>
    </row>
    <row r="68" ht="12.75" customHeight="1">
      <c r="A68" t="inlineStr">
        <is>
          <t>Save Intermediate Images</t>
        </is>
      </c>
      <c r="B68" t="inlineStr">
        <is>
          <t>Save intermediate images during the sampling process. You can also make videos from the intermediate images.</t>
        </is>
      </c>
      <c r="C68" s="2" t="str">
        <f>=HYPERLINK("https://github.com/AlUlkesh/sd_save_intermediate_images", "https://github.com/AlUlkesh/sd_save_intermediate_images")</f>
        <v>https://github.com/AlUlkesh/sd_save_intermediate_images</v>
      </c>
      <c r="D68" t="inlineStr">
        <is>
          <t>脚本</t>
        </is>
      </c>
      <c r="E68"/>
      <c r="F68"/>
    </row>
    <row r="69" ht="12.75" customHeight="1">
      <c r="A69" t="inlineStr">
        <is>
          <t>Smart Process</t>
        </is>
      </c>
      <c r="B69" t="inlineStr">
        <is>
          <t>智能预处理，包括自动识别主题、字幕主题互换和放大/面部修复</t>
        </is>
      </c>
      <c r="C69" s="2" t="str">
        <f>=HYPERLINK("https://github.com/d8ahazard/sd_smartprocess", "https://github.com/d8ahazard/sd_smartprocess")</f>
        <v>https://github.com/d8ahazard/sd_smartprocess</v>
      </c>
      <c r="D69" t="inlineStr">
        <is>
          <t>标签, 编辑剪辑, 训练</t>
        </is>
      </c>
      <c r="E69"/>
      <c r="F69"/>
    </row>
    <row r="70" ht="12.75" customHeight="1">
      <c r="A70" t="inlineStr">
        <is>
          <t>Sonar</t>
        </is>
      </c>
      <c r="B70" t="inlineStr">
        <is>
          <t>提高生成的图像质量，在一些已知的图像附近搜索类似的（但甚至更好的！）图像，专注于单一提示的优化，而不是在多个提示之间穿梭</t>
        </is>
      </c>
      <c r="C70" s="2" t="str">
        <f>=HYPERLINK("https://github.com/Kahsolt/stable-diffusion-webui-sonar", "https://github.com/Kahsolt/stable-diffusion-webui-sonar")</f>
        <v>https://github.com/Kahsolt/stable-diffusion-webui-sonar</v>
      </c>
      <c r="D70" t="inlineStr">
        <is>
          <t>控制操作</t>
        </is>
      </c>
      <c r="E70"/>
      <c r="F70"/>
    </row>
    <row r="71" ht="12.75" customHeight="1">
      <c r="A71" t="inlineStr">
        <is>
          <t>Stable Horde Client</t>
        </is>
      </c>
      <c r="B71" t="inlineStr">
        <is>
          <t>Stable Horde Client. Generate pictures using other user's PC. Useful if u have no GPU.</t>
        </is>
      </c>
      <c r="C71" s="2" t="str">
        <f>=HYPERLINK("https://github.com/natanjunges/stable-diffusion-webui-stable-horde", "https://github.com/natanjunges/stable-diffusion-webui-stable-horde")</f>
        <v>https://github.com/natanjunges/stable-diffusion-webui-stable-horde</v>
      </c>
      <c r="D71" t="inlineStr">
        <is>
          <t>标签, 在线联网</t>
        </is>
      </c>
      <c r="E71"/>
      <c r="F71"/>
    </row>
    <row r="72" ht="12.75" customHeight="1">
      <c r="A72" t="inlineStr">
        <is>
          <t>Stable Horde Worker</t>
        </is>
      </c>
      <c r="B72" t="inlineStr">
        <is>
          <t>Worker Client for Stable Horde. Generate pictures for other users with your PC. Please see readme for additional instructions.</t>
        </is>
      </c>
      <c r="C72" s="2" t="str">
        <f>=HYPERLINK("https://github.com/sdwebui-w-horde/sd-webui-stable-horde-worker", "https://github.com/sdwebui-w-horde/sd-webui-stable-horde-worker")</f>
        <v>https://github.com/sdwebui-w-horde/sd-webui-stable-horde-worker</v>
      </c>
      <c r="D72" t="inlineStr">
        <is>
          <t>标签, 在线联网</t>
        </is>
      </c>
      <c r="E72"/>
      <c r="F72"/>
    </row>
    <row r="73" ht="12.75" customHeight="1">
      <c r="A73" t="inlineStr">
        <is>
          <t>Steps Animation</t>
        </is>
      </c>
      <c r="B73" t="inlineStr">
        <is>
          <t>从去噪的中间步骤创建动画序列</t>
        </is>
      </c>
      <c r="C73" s="2" t="str">
        <f>=HYPERLINK("https://github.com/vladmandic/sd-extension-steps-animation", "https://github.com/vladmandic/sd-extension-steps-animation")</f>
        <v>https://github.com/vladmandic/sd-extension-steps-animation</v>
      </c>
      <c r="D73" t="inlineStr">
        <is>
          <t>动画制作</t>
        </is>
      </c>
      <c r="E73"/>
      <c r="F73"/>
    </row>
    <row r="74" ht="12.75" customHeight="1">
      <c r="A74" t="inlineStr">
        <is>
          <t>SuperMerger</t>
        </is>
      </c>
      <c r="B74" t="inlineStr">
        <is>
          <t>合并和运行，无需保存到驱动器。连续的XY合并代数；提取和合并罗拉，将罗拉与ckpt绑定，合并块权重，以及更多。</t>
        </is>
      </c>
      <c r="C74" s="2" t="str">
        <f>=HYPERLINK("https://github.com/hako-mikan/sd-webui-supermerger", "https://github.com/hako-mikan/sd-webui-supermerger")</f>
        <v>https://github.com/hako-mikan/sd-webui-supermerger</v>
      </c>
      <c r="D74" t="inlineStr">
        <is>
          <t>标签, 模型</t>
        </is>
      </c>
      <c r="E74"/>
      <c r="F74"/>
    </row>
    <row r="75" ht="12.75" customHeight="1">
      <c r="A75" t="inlineStr">
        <is>
          <t>System Info</t>
        </is>
      </c>
      <c r="B75" t="inlineStr">
        <is>
          <t>System Info tab for WebUI which shows realtime information of the server. Also supports sending crowdsourced inference data as an option.</t>
        </is>
      </c>
      <c r="C75" s="2" t="str">
        <f>=HYPERLINK("https://github.com/vladmandic/sd-extension-system-info", "https://github.com/vladmandic/sd-extension-system-info")</f>
        <v>https://github.com/vladmandic/sd-extension-system-info</v>
      </c>
      <c r="D75" t="inlineStr">
        <is>
          <t>脚本, 标签</t>
        </is>
      </c>
      <c r="E75"/>
      <c r="F75"/>
    </row>
    <row r="76" ht="12.75" customHeight="1">
      <c r="A76" t="inlineStr">
        <is>
          <t>Ultimate SD Upscale</t>
        </is>
      </c>
      <c r="B76" t="inlineStr">
        <is>
          <t>为SD升级提供更多高级选项，使用更高的去噪比（0.3-0.5），比原来的人工痕迹更少。</t>
        </is>
      </c>
      <c r="C76" s="2" t="str">
        <f>=HYPERLINK("https://github.com/Coyote-A/ultimate-upscale-for-automatic1111", "https://github.com/Coyote-A/ultimate-upscale-for-automatic1111")</f>
        <v>https://github.com/Coyote-A/ultimate-upscale-for-automatic1111</v>
      </c>
      <c r="D76" t="inlineStr">
        <is>
          <t>控制操作</t>
        </is>
      </c>
      <c r="E76"/>
      <c r="F76"/>
    </row>
    <row r="77" ht="12.75" customHeight="1">
      <c r="A77" t="inlineStr">
        <is>
          <t>VRAM Estimator</t>
        </is>
      </c>
      <c r="B77" t="inlineStr">
        <is>
          <t>运行txt2img, img2img, highres-fix，尺寸和批量不断增加，直到OOM，并将数据输出到图表中。</t>
        </is>
      </c>
      <c r="C77" s="2" t="str">
        <f>=HYPERLINK("https://github.com/space-nuko/a1111-stable-diffusion-webui-vram-estimator", "https://github.com/space-nuko/a1111-stable-diffusion-webui-vram-estimator")</f>
        <v>https://github.com/space-nuko/a1111-stable-diffusion-webui-vram-estimator</v>
      </c>
      <c r="D77" t="inlineStr">
        <is>
          <t>标签</t>
        </is>
      </c>
      <c r="E77"/>
      <c r="F77"/>
    </row>
    <row r="78" ht="12.75" customHeight="1">
      <c r="A78" t="inlineStr">
        <is>
          <t>Video Loopback</t>
        </is>
      </c>
      <c r="B78" t="inlineStr">
        <is>
          <t>一个试图改进普通vid2vid的时间一致性和灵活性的视频2视频脚本</t>
        </is>
      </c>
      <c r="C78" s="2" t="str">
        <f>=HYPERLINK("https://github.com/fishslot/video_loopback_for_webui", "https://github.com/fishslot/video_loopback_for_webui")</f>
        <v>https://github.com/fishslot/video_loopback_for_webui</v>
      </c>
      <c r="D78" t="inlineStr">
        <is>
          <t>动画制作</t>
        </is>
      </c>
      <c r="E78"/>
      <c r="F78"/>
    </row>
    <row r="79" ht="12.75" customHeight="1">
      <c r="A79" t="inlineStr">
        <is>
          <t>Visualize Cross-Attention</t>
        </is>
      </c>
      <c r="B79" t="inlineStr">
        <is>
          <t>根据输入提示，生成提交的输入图片的高亮区域。与tokenizer扩展一起使用。更多信息见readme</t>
        </is>
      </c>
      <c r="C79" s="2" t="str">
        <f>=HYPERLINK("https://github.com/benkyoujouzu/stable-diffusion-webui-visualize-cross-attention-extension", "https://github.com/benkyoujouzu/stable-diffusion-webui-visualize-cross-attention-extension")</f>
        <v>https://github.com/benkyoujouzu/stable-diffusion-webui-visualize-cross-attention-extension</v>
      </c>
      <c r="D79" t="inlineStr">
        <is>
          <t>标签, 科学</t>
        </is>
      </c>
      <c r="E79"/>
      <c r="F79"/>
    </row>
    <row r="80" ht="12.75" customHeight="1">
      <c r="A80" t="inlineStr">
        <is>
          <t>WD 1.4 Tagger</t>
        </is>
      </c>
      <c r="B80" t="inlineStr">
        <is>
          <t>使用各种替代模式询问单个或多个图像文件，类似于deepdanbooru的审讯</t>
        </is>
      </c>
      <c r="C80" s="2" t="str">
        <f>=HYPERLINK("https://github.com/toriato/stable-diffusion-webui-wd14-tagger", "https://github.com/toriato/stable-diffusion-webui-wd14-tagger")</f>
        <v>https://github.com/toriato/stable-diffusion-webui-wd14-tagger</v>
      </c>
      <c r="D80" t="inlineStr">
        <is>
          <t>标签, 训练</t>
        </is>
      </c>
      <c r="E80"/>
      <c r="F80"/>
    </row>
    <row r="81" ht="12.75" customHeight="1">
      <c r="A81" t="inlineStr">
        <is>
          <t>a1111-sd-webui-locon</t>
        </is>
      </c>
      <c r="B81" t="inlineStr">
        <is>
          <t>在webui中加载LoCon网络的一个扩展</t>
        </is>
      </c>
      <c r="C81" s="2" t="str">
        <f>=HYPERLINK("https://github.com/KohakuBlueleaf/a1111-sd-webui-locon", "https://github.com/KohakuBlueleaf/a1111-sd-webui-locon")</f>
        <v>https://github.com/KohakuBlueleaf/a1111-sd-webui-locon</v>
      </c>
      <c r="D81" t="inlineStr">
        <is>
          <t>脚本</t>
        </is>
      </c>
      <c r="E81"/>
      <c r="F81"/>
    </row>
    <row r="82" ht="12.75" customHeight="1">
      <c r="A82" t="inlineStr">
        <is>
          <t>anti-burn</t>
        </is>
      </c>
      <c r="B82" t="inlineStr">
        <is>
          <t>通过跳过最后几个步骤并将之前的一些图像平均化来平滑生成的图像</t>
        </is>
      </c>
      <c r="C82" s="2" t="str">
        <f>=HYPERLINK("https://github.com/klimaleksus/stable-diffusion-webui-anti-burn", "https://github.com/klimaleksus/stable-diffusion-webui-anti-burn")</f>
        <v>https://github.com/klimaleksus/stable-diffusion-webui-anti-burn</v>
      </c>
      <c r="D82" t="inlineStr">
        <is>
          <t>控制操作</t>
        </is>
      </c>
      <c r="E82"/>
      <c r="F82"/>
    </row>
    <row r="83" ht="12.75" customHeight="1">
      <c r="A83" t="inlineStr">
        <is>
          <t>auto-sd-paint-ext</t>
        </is>
      </c>
      <c r="B83" t="inlineStr">
        <is>
          <t>Krita插件</t>
        </is>
      </c>
      <c r="C83" s="2" t="str">
        <f>=HYPERLINK("https://github.com/Interpause/auto-sd-paint-ext", "https://github.com/Interpause/auto-sd-paint-ext")</f>
        <v>https://github.com/Interpause/auto-sd-paint-ext</v>
      </c>
      <c r="D83" t="inlineStr">
        <is>
          <t>编辑剪辑</t>
        </is>
      </c>
      <c r="E83"/>
      <c r="F83"/>
    </row>
    <row r="84" ht="12.75" customHeight="1">
      <c r="A84" t="inlineStr">
        <is>
          <t>booru2prompt</t>
        </is>
      </c>
      <c r="B84" t="inlineStr">
        <is>
          <t>这个SD扩展允许你把来自各种图片广播的帖子变成稳定的扩散提示。它通过从他们的API中拉出一个标签列表来实现。你可以自己复制-粘贴到你想要的帖子的链接，或使用内置的搜索功能来完成这一切，而无需离开SD</t>
        </is>
      </c>
      <c r="C84" s="2" t="str">
        <f>=HYPERLINK("https://github.com/Malisius/booru2prompt", "https://github.com/Malisius/booru2prompt")</f>
        <v>https://github.com/Malisius/booru2prompt</v>
      </c>
      <c r="D84" t="inlineStr">
        <is>
          <t>标签, 在线联网</t>
        </is>
      </c>
      <c r="E84"/>
      <c r="F84"/>
    </row>
    <row r="85" ht="12.75" customHeight="1">
      <c r="A85" t="inlineStr">
        <is>
          <t>cafe-aesthetic</t>
        </is>
      </c>
      <c r="B85" t="inlineStr">
        <is>
          <t>预先训练的模型，确定是否审美/非审美，做5种不同的风格识别模式，以及Waifu确认。也有一个标签是批量处理的。</t>
        </is>
      </c>
      <c r="C85" s="2" t="str">
        <f>=HYPERLINK("https://github.com/p1atdev/stable-diffusion-webui-cafe-aesthetic", "https://github.com/p1atdev/stable-diffusion-webui-cafe-aesthetic")</f>
        <v>https://github.com/p1atdev/stable-diffusion-webui-cafe-aesthetic</v>
      </c>
      <c r="D85" t="inlineStr">
        <is>
          <t>标签, 查询请求</t>
        </is>
      </c>
      <c r="E85"/>
      <c r="F85"/>
    </row>
    <row r="86" ht="12.75" customHeight="1">
      <c r="A86" t="inlineStr">
        <is>
          <t>conditioning-highres-fix</t>
        </is>
      </c>
      <c r="B86" t="inlineStr">
        <is>
          <t>这是在运行时相对于去噪强度重写Inpainting调节蒙版强度值的扩展。这对诸如sd-v1-5-inpainting.ckpt这样的印染模型很有用。</t>
        </is>
      </c>
      <c r="C86" s="2" t="str">
        <f>=HYPERLINK("https://github.com/klimaleksus/stable-diffusion-webui-conditioning-highres-fix", "https://github.com/klimaleksus/stable-diffusion-webui-conditioning-highres-fix")</f>
        <v>https://github.com/klimaleksus/stable-diffusion-webui-conditioning-highres-fix</v>
      </c>
      <c r="D86" t="inlineStr">
        <is>
          <t>提示词</t>
        </is>
      </c>
      <c r="E86"/>
      <c r="F86"/>
    </row>
    <row r="87" ht="12.75" customHeight="1">
      <c r="A87" t="inlineStr">
        <is>
          <t>db-storage1111</t>
        </is>
      </c>
      <c r="B87" t="inlineStr">
        <is>
          <t>允许在数据库中存储图片和它们的元数据。(支持MongoDB)</t>
        </is>
      </c>
      <c r="C87" s="2" t="str">
        <f>=HYPERLINK("https://github.com/takoyaro/db-storage1111", "https://github.com/takoyaro/db-storage1111")</f>
        <v>https://github.com/takoyaro/db-storage1111</v>
      </c>
      <c r="D87" t="inlineStr">
        <is>
          <t>脚本</t>
        </is>
      </c>
      <c r="E87"/>
      <c r="F87"/>
    </row>
    <row r="88" ht="12.75" customHeight="1">
      <c r="A88" t="inlineStr">
        <is>
          <t>depthmap2mask</t>
        </is>
      </c>
      <c r="B88" t="inlineStr">
        <is>
          <t>根据MiDaS的深度估计，为img2img创建掩码</t>
        </is>
      </c>
      <c r="C88" s="2" t="str">
        <f>=HYPERLINK("https://github.com/Extraltodeus/depthmap2mask", "https://github.com/Extraltodeus/depthmap2mask")</f>
        <v>https://github.com/Extraltodeus/depthmap2mask</v>
      </c>
      <c r="D88" t="inlineStr">
        <is>
          <t>编辑剪辑, 控制操作</t>
        </is>
      </c>
      <c r="E88"/>
      <c r="F88"/>
    </row>
    <row r="89" ht="12.75" customHeight="1">
      <c r="A89" t="inlineStr">
        <is>
          <t>ebsynth_utility</t>
        </is>
      </c>
      <c r="B89" t="inlineStr">
        <is>
          <t>使用img2img和ebsynth创建视频的扩展。使用ebsynth输出编辑过的视频。与ControlNet扩展一起工作。</t>
        </is>
      </c>
      <c r="C89" s="2" t="str">
        <f>=HYPERLINK("https://github.com/s9roll7/ebsynth_utility", "https://github.com/s9roll7/ebsynth_utility")</f>
        <v>https://github.com/s9roll7/ebsynth_utility</v>
      </c>
      <c r="D89" t="inlineStr">
        <is>
          <t>标签, 动画制作</t>
        </is>
      </c>
      <c r="E89"/>
      <c r="F89"/>
    </row>
    <row r="90" ht="12.75" customHeight="1">
      <c r="A90" t="inlineStr">
        <is>
          <t>embedding-inspector</t>
        </is>
      </c>
      <c r="B90" t="inlineStr">
        <is>
          <t>检查任何token（一个词）或Textual-Inversion嵌入，找出哪些嵌入是相似的。你可以在几秒钟内混合、修改或创建嵌入物。</t>
        </is>
      </c>
      <c r="C90" s="2" t="str">
        <f>=HYPERLINK("https://github.com/tkalayci71/embedding-inspector", "https://github.com/tkalayci71/embedding-inspector")</f>
        <v>https://github.com/tkalayci71/embedding-inspector</v>
      </c>
      <c r="D90" t="inlineStr">
        <is>
          <t>标签, 模型</t>
        </is>
      </c>
      <c r="E90"/>
      <c r="F90"/>
    </row>
    <row r="91" ht="12.75" customHeight="1">
      <c r="A91" t="inlineStr">
        <is>
          <t>gif2gif</t>
        </is>
      </c>
      <c r="B91" t="inlineStr">
        <is>
          <t>一个用于img2img的脚本，可以逐帧提取gif，用于生成img2img，并将它们重新组合成gif动画</t>
        </is>
      </c>
      <c r="C91" s="2" t="str">
        <f>=HYPERLINK("https://github.com/LonicaMewinsky/gif2gif", "https://github.com/LonicaMewinsky/gif2gif")</f>
        <v>https://github.com/LonicaMewinsky/gif2gif</v>
      </c>
      <c r="D91" t="inlineStr">
        <is>
          <t>动画制作</t>
        </is>
      </c>
      <c r="E91"/>
      <c r="F91"/>
    </row>
    <row r="92" ht="12.75" customHeight="1">
      <c r="A92" t="inlineStr">
        <is>
          <t>haku-img</t>
        </is>
      </c>
      <c r="B92" t="inlineStr">
        <is>
          <t>图像工具扩展。允许混合、分层、色调和颜色调整、模糊和素描效果，以及基本的像素化</t>
        </is>
      </c>
      <c r="C92" s="2" t="str">
        <f>=HYPERLINK("https://github.com/KohakuBlueleaf/a1111-sd-webui-haku-img", "https://github.com/KohakuBlueleaf/a1111-sd-webui-haku-img")</f>
        <v>https://github.com/KohakuBlueleaf/a1111-sd-webui-haku-img</v>
      </c>
      <c r="D92" t="inlineStr">
        <is>
          <t>标签, 编辑剪辑</t>
        </is>
      </c>
      <c r="E92"/>
      <c r="F92"/>
    </row>
    <row r="93" ht="12.75" customHeight="1">
      <c r="A93" t="inlineStr">
        <is>
          <t>mine-diffusion</t>
        </is>
      </c>
      <c r="B93" t="inlineStr">
        <is>
          <t>This extension converts images into blocks and creates schematics for easy importing into Minecraft using the Litematica mod.</t>
        </is>
      </c>
      <c r="C93" s="2" t="str">
        <f>=HYPERLINK("https://github.com/fropych/mine-diffusion", "https://github.com/fropych/mine-diffusion")</f>
        <v>https://github.com/fropych/mine-diffusion</v>
      </c>
      <c r="D93" t="inlineStr">
        <is>
          <t>标签, 在线联网</t>
        </is>
      </c>
      <c r="E93"/>
      <c r="F93"/>
    </row>
    <row r="94" ht="12.75" customHeight="1">
      <c r="A94" t="inlineStr">
        <is>
          <t>model-keyword</t>
        </is>
      </c>
      <c r="B94" t="inlineStr">
        <is>
          <t>自动插入匹配的关键词到提示中。更新此扩展以获得最新的模型+关键词映射</t>
        </is>
      </c>
      <c r="C94" s="2" t="str">
        <f>=HYPERLINK("https://github.com/mix1009/model-keyword", "https://github.com/mix1009/model-keyword")</f>
        <v>https://github.com/mix1009/model-keyword</v>
      </c>
      <c r="D94" t="inlineStr">
        <is>
          <t>提示词</t>
        </is>
      </c>
      <c r="E94"/>
      <c r="F94"/>
    </row>
    <row r="95" ht="12.75" customHeight="1">
      <c r="A95" t="inlineStr">
        <is>
          <t>multi-subject-render</t>
        </is>
      </c>
      <c r="B95" t="inlineStr">
        <is>
          <t>一个深度感知扩展，可以帮助在一张图片上创建多个复杂的主题</t>
        </is>
      </c>
      <c r="C95" s="2" t="str">
        <f>=HYPERLINK("https://github.com/Extraltodeus/multi-subject-render", "https://github.com/Extraltodeus/multi-subject-render")</f>
        <v>https://github.com/Extraltodeus/multi-subject-render</v>
      </c>
      <c r="D95" t="inlineStr">
        <is>
          <t>编辑剪辑, 控制操作</t>
        </is>
      </c>
      <c r="E95"/>
      <c r="F95"/>
    </row>
    <row r="96" ht="12.75" customHeight="1">
      <c r="A96" t="inlineStr">
        <is>
          <t>novelai-2-local-prompt</t>
        </is>
      </c>
      <c r="B96" t="inlineStr">
        <is>
          <t>添加一个按钮，将NovelAI中使用的提示转换为在 WebUI中使用的提示。此外，添加一个按钮，允许你调用以前使用的提示语</t>
        </is>
      </c>
      <c r="C96" s="2" t="str">
        <f>=HYPERLINK("https://github.com/animerl/novelai-2-local-prompt", "https://github.com/animerl/novelai-2-local-prompt")</f>
        <v>https://github.com/animerl/novelai-2-local-prompt</v>
      </c>
      <c r="D96" t="inlineStr">
        <is>
          <t>提示词</t>
        </is>
      </c>
      <c r="E96"/>
      <c r="F96"/>
    </row>
    <row r="97" ht="12.75" customHeight="1">
      <c r="A97" t="inlineStr">
        <is>
          <t>openOutpaint extension</t>
        </is>
      </c>
      <c r="B97" t="inlineStr">
        <is>
          <t>一个具有完整openOutpaint用户界面的标签。用--api标志运行</t>
        </is>
      </c>
      <c r="C97" s="2" t="str">
        <f>=HYPERLINK("https://github.com/zero01101/openOutpaint-webUI-extension", "https://github.com/zero01101/openOutpaint-webUI-extension")</f>
        <v>https://github.com/zero01101/openOutpaint-webUI-extension</v>
      </c>
      <c r="D97" t="inlineStr">
        <is>
          <t>标签, UI界面相关, 编辑剪辑</t>
        </is>
      </c>
      <c r="E97"/>
      <c r="F97"/>
    </row>
    <row r="98" ht="12.75" customHeight="1">
      <c r="A98" t="inlineStr">
        <is>
          <t>posex</t>
        </is>
      </c>
      <c r="B98" t="inlineStr">
        <is>
          <t>Pose2Image的估计图像生成器。这个扩展允许在三维空间中移动Openpose人物。</t>
        </is>
      </c>
      <c r="C98" s="2" t="str">
        <f>=HYPERLINK("https://github.com/hnmr293/posex", "https://github.com/hnmr293/posex")</f>
        <v>https://github.com/hnmr293/posex</v>
      </c>
      <c r="D98" t="inlineStr">
        <is>
          <t>脚本</t>
        </is>
      </c>
      <c r="E98"/>
      <c r="F98"/>
    </row>
    <row r="99" ht="12.75" customHeight="1">
      <c r="A99" t="inlineStr">
        <is>
          <t>prompt travel</t>
        </is>
      </c>
      <c r="B99" t="inlineStr">
        <is>
          <t>AUTOMATIC1111/stable-diffusion-webui的扩展脚本，在潜伏空间的提示之间穿梭</t>
        </is>
      </c>
      <c r="C99" s="2" t="str">
        <f>=HYPERLINK("https://github.com/Kahsolt/stable-diffusion-webui-prompt-travel", "https://github.com/Kahsolt/stable-diffusion-webui-prompt-travel")</f>
        <v>https://github.com/Kahsolt/stable-diffusion-webui-prompt-travel</v>
      </c>
      <c r="D99" t="inlineStr">
        <is>
          <t>动画制作</t>
        </is>
      </c>
      <c r="E99"/>
      <c r="F99"/>
    </row>
    <row r="100" ht="12.75" customHeight="1">
      <c r="A100" t="inlineStr">
        <is>
          <t>quick-css</t>
        </is>
      </c>
      <c r="B100" t="inlineStr">
        <is>
          <t>用于快速选择和应用自定义.css文件的扩展，用于自定义UI中元素的外观和位置</t>
        </is>
      </c>
      <c r="C100" s="2" t="str">
        <f>=HYPERLINK("https://github.com/Gerschel/sd-web-ui-quickcss", "https://github.com/Gerschel/sd-web-ui-quickcss")</f>
        <v>https://github.com/Gerschel/sd-web-ui-quickcss</v>
      </c>
      <c r="D100" t="inlineStr">
        <is>
          <t>标签, UI界面相关</t>
        </is>
      </c>
      <c r="E100"/>
      <c r="F100"/>
    </row>
    <row r="101" ht="12.75" customHeight="1">
      <c r="A101" t="inlineStr">
        <is>
          <t>sd-webui-controlnet</t>
        </is>
      </c>
      <c r="B101" t="inlineStr">
        <is>
          <t>用于ControlNet的 WebUI扩展。注意：（WIP），所以不要指望种子的可重复性--因为更新可能会改变一些东西</t>
        </is>
      </c>
      <c r="C101" s="2" t="str">
        <f>=HYPERLINK("https://github.com/Mikubill/sd-webui-controlnet", "https://github.com/Mikubill/sd-webui-controlnet")</f>
        <v>https://github.com/Mikubill/sd-webui-controlnet</v>
      </c>
      <c r="D101" t="inlineStr">
        <is>
          <t>控制操作</t>
        </is>
      </c>
      <c r="E101"/>
      <c r="F101"/>
    </row>
    <row r="102" ht="12.75" customHeight="1">
      <c r="A102" t="inlineStr">
        <is>
          <t>sd-webui-tunnels</t>
        </is>
      </c>
      <c r="B102" t="inlineStr">
        <is>
          <t>添加默认隧道方法的替代品。(包括cloudflared)</t>
        </is>
      </c>
      <c r="C102" s="2" t="str">
        <f>=HYPERLINK("https://github.com/Bing-su/sd-webui-tunnels", "https://github.com/Bing-su/sd-webui-tunnels")</f>
        <v>https://github.com/Bing-su/sd-webui-tunnels</v>
      </c>
      <c r="D102" t="inlineStr">
        <is>
          <t>脚本, 在线联网</t>
        </is>
      </c>
      <c r="E102"/>
      <c r="F102"/>
    </row>
    <row r="103" ht="12.75" customHeight="1">
      <c r="A103" t="inlineStr">
        <is>
          <t>seed travel</t>
        </is>
      </c>
      <c r="B103" t="inlineStr">
        <is>
          <t>AUTOMATIC1111/stable-diffusion-webui的小脚本，创建存在于种子之间的图像</t>
        </is>
      </c>
      <c r="C103" s="2" t="str">
        <f>=HYPERLINK("https://github.com/yownas/seed_travel", "https://github.com/yownas/seed_travel")</f>
        <v>https://github.com/yownas/seed_travel</v>
      </c>
      <c r="D103" t="inlineStr">
        <is>
          <t>动画制作</t>
        </is>
      </c>
      <c r="E103"/>
      <c r="F103"/>
    </row>
    <row r="104" ht="12.75" customHeight="1">
      <c r="A104" t="inlineStr">
        <is>
          <t>shift-attention</t>
        </is>
      </c>
      <c r="B104" t="inlineStr">
        <is>
          <t>生成一连串的图像，在提示中转移注意力。这个脚本使你能够给提示中的标记的权重一个范围，然后生成一个从第一个到第二个的图像序列</t>
        </is>
      </c>
      <c r="C104" s="2" t="str">
        <f>=HYPERLINK("https://github.com/yownas/shift-attention", "https://github.com/yownas/shift-attention")</f>
        <v>https://github.com/yownas/shift-attention</v>
      </c>
      <c r="D104" t="inlineStr">
        <is>
          <t>动画制作</t>
        </is>
      </c>
      <c r="E104"/>
      <c r="F104"/>
    </row>
    <row r="105" ht="12.75" customHeight="1">
      <c r="A105" t="inlineStr">
        <is>
          <t>stable-diffusion-webui-rembg</t>
        </is>
      </c>
      <c r="B105" t="inlineStr">
        <is>
          <t>去除图片的背景</t>
        </is>
      </c>
      <c r="C105" s="2" t="str">
        <f>=HYPERLINK("https://github.com/AUTOMATIC1111/stable-diffusion-webui-rembg", "https://github.com/AUTOMATIC1111/stable-diffusion-webui-rembg")</f>
        <v>https://github.com/AUTOMATIC1111/stable-diffusion-webui-rembg</v>
      </c>
      <c r="D105" t="inlineStr">
        <is>
          <t>脚本, 附加</t>
        </is>
      </c>
      <c r="E105"/>
      <c r="F105"/>
    </row>
    <row r="106" ht="12.75" customHeight="1">
      <c r="A106" t="inlineStr">
        <is>
          <t>text2prompt</t>
        </is>
      </c>
      <c r="B106" t="inlineStr">
        <is>
          <t>使用数据库和模型生成动漫标签，进行标记化处理</t>
        </is>
      </c>
      <c r="C106" s="2" t="str">
        <f>=HYPERLINK("https://github.com/toshiaki1729/stable-diffusion-webui-text2prompt", "https://github.com/toshiaki1729/stable-diffusion-webui-text2prompt")</f>
        <v>https://github.com/toshiaki1729/stable-diffusion-webui-text2prompt</v>
      </c>
      <c r="D106" t="inlineStr">
        <is>
          <t>标签, 提示词</t>
        </is>
      </c>
      <c r="E106"/>
      <c r="F106"/>
    </row>
    <row r="107" ht="12.75" customHeight="1">
      <c r="A107" t="inlineStr">
        <is>
          <t>tokenizer</t>
        </is>
      </c>
      <c r="B107" t="inlineStr">
        <is>
          <t>增加一个标签，让你预览CLIP模型如何对你的文本进行标记。</t>
        </is>
      </c>
      <c r="C107" s="2" t="str">
        <f>=HYPERLINK("https://github.com/AUTOMATIC1111/stable-diffusion-webui-tokenizer", "https://github.com/AUTOMATIC1111/stable-diffusion-webui-tokenizer")</f>
        <v>https://github.com/AUTOMATIC1111/stable-diffusion-webui-tokenizer</v>
      </c>
      <c r="D107" t="inlineStr">
        <is>
          <t>标签, 提示词</t>
        </is>
      </c>
      <c r="E107"/>
      <c r="F107"/>
    </row>
    <row r="108" ht="12.75" customHeight="1">
      <c r="A108" t="inlineStr">
        <is>
          <t>training-picker</t>
        </is>
      </c>
      <c r="B108" t="inlineStr">
        <is>
          <t>在webui中增加了一个标签，允许用户从视频中自动提取关键帧，并手动提取这些帧的512x512剪裁，用于模型训练。</t>
        </is>
      </c>
      <c r="C108" s="2" t="str">
        <f>=HYPERLINK("https://github.com/Maurdekye/training-picker", "https://github.com/Maurdekye/training-picker")</f>
        <v>https://github.com/Maurdekye/training-picker</v>
      </c>
      <c r="D108" t="inlineStr">
        <is>
          <t>标签, 训练</t>
        </is>
      </c>
      <c r="E108"/>
      <c r="F108"/>
    </row>
    <row r="109" ht="12.75" customHeight="1">
      <c r="A109" t="inlineStr">
        <is>
          <t>一键换脸的roop插件</t>
        </is>
      </c>
      <c r="B109" t="inlineStr">
        <is>
          <t>换脸插件</t>
        </is>
      </c>
      <c r="C109" s="2" t="str">
        <f>=HYPERLINK("https://github.com/s0md3v/sd-webui-roop", "https://github.com/s0md3v/sd-webui-roop")</f>
        <v>https://github.com/s0md3v/sd-webui-roop</v>
      </c>
      <c r="D109" t="inlineStr">
        <is>
          <t>附加</t>
        </is>
      </c>
      <c r="E109"/>
      <c r="F109"/>
    </row>
  </sheetData>
  <dataValidations count="1">
    <dataValidation allowBlank="false" sqref="E2:E108" type="list">
      <formula1>"🌟"</formula1>
    </dataValidation>
  </dataValidations>
</worksheet>
</file>

<file path=xl/worksheets/sheet3.xml><?xml version="1.0" encoding="utf-8"?>
<worksheet xmlns="http://schemas.openxmlformats.org/spreadsheetml/2006/main" xmlns:ap="http://schemas.openxmlformats.org/officeDocument/2006/extended-properties" xmlns:op="http://schemas.openxmlformats.org/officeDocument/2006/custom-properties" xmlns:a="http://schemas.openxmlformats.org/drawingml/2006/main" xmlns:c="http://schemas.openxmlformats.org/drawingml/2006/chart" xmlns:cdr="http://schemas.openxmlformats.org/drawingml/2006/chartDrawing" xmlns:comp="http://schemas.openxmlformats.org/drawingml/2006/compatibility" xmlns:dgm="http://schemas.openxmlformats.org/drawingml/2006/diagram" xmlns:lc="http://schemas.openxmlformats.org/drawingml/2006/lockedCanvas" xmlns:pic="http://schemas.openxmlformats.org/drawingml/2006/picture" xmlns:xdr="http://schemas.openxmlformats.org/drawingml/2006/spreadsheetDrawing" xmlns:r="http://schemas.openxmlformats.org/officeDocument/2006/relationships" xmlns:ds="http://schemas.openxmlformats.org/officeDocument/2006/customXml" xmlns:m="http://schemas.openxmlformats.org/officeDocument/2006/math" xmlns:x="http://schemas.openxmlformats.org/spreadsheetml/2006/main" xmlns:sl="http://schemas.openxmlformats.org/schemaLibrary/2006/main" xmlns:mc="http://schemas.openxmlformats.org/markup-compatibility/2006" xmlns:xne="http://schemas.microsoft.com/office/excel/2006/main" xmlns:mso="http://schemas.microsoft.com/office/2006/01/customui" xmlns:ax="http://schemas.microsoft.com/office/2006/activeX" xmlns:cppr="http://schemas.microsoft.com/office/2006/coverPageProps" xmlns:cdip="http://schemas.microsoft.com/office/2006/customDocumentInformationPanel" xmlns:ct="http://schemas.microsoft.com/office/2006/metadata/contentType" xmlns:ntns="http://schemas.microsoft.com/office/2006/metadata/customXsn" xmlns:lp="http://schemas.microsoft.com/office/2006/metadata/longProperties" xmlns:ma="http://schemas.microsoft.com/office/2006/metadata/properties/metaAttributes" xmlns:msink="http://schemas.microsoft.com/ink/2010/main" xmlns:c14="http://schemas.microsoft.com/office/drawing/2007/8/2/chart" xmlns:cdr14="http://schemas.microsoft.com/office/drawing/2010/chartDrawing" xmlns:a14="http://schemas.microsoft.com/office/drawing/2010/main" xmlns:pic14="http://schemas.microsoft.com/office/drawing/2010/picture" xmlns:x14="http://schemas.microsoft.com/office/spreadsheetml/2009/9/main" xmlns:xdr14="http://schemas.microsoft.com/office/excel/2010/spreadsheetDrawing" xmlns:x14ac="http://schemas.microsoft.com/office/spreadsheetml/2009/9/ac" xmlns:dsp="http://schemas.microsoft.com/office/drawing/2008/diagram" xmlns:mso14="http://schemas.microsoft.com/office/2009/07/customui" xmlns:dgm14="http://schemas.microsoft.com/office/drawing/2010/diagram" xmlns:x15="http://schemas.microsoft.com/office/spreadsheetml/2010/11/main" xmlns:x12ac="http://schemas.microsoft.com/office/spreadsheetml/2011/1/ac" xmlns:x15ac="http://schemas.microsoft.com/office/spreadsheetml/2010/11/ac" xmlns:xr="http://schemas.microsoft.com/office/spreadsheetml/2014/revision" xmlns:xr2="http://schemas.microsoft.com/office/spreadsheetml/2015/revision2" xmlns:xr3="http://schemas.microsoft.com/office/spreadsheetml/2016/revision3" xmlns:xr4="http://schemas.microsoft.com/office/spreadsheetml/2016/revision4" xmlns:xr5="http://schemas.microsoft.com/office/spreadsheetml/2016/revision5" xmlns:xr6="http://schemas.microsoft.com/office/spreadsheetml/2016/revision6" xmlns:xr7="http://schemas.microsoft.com/office/spreadsheetml/2016/revision7" xmlns:xr8="http://schemas.microsoft.com/office/spreadsheetml/2016/revision8" xmlns:xr9="http://schemas.microsoft.com/office/spreadsheetml/2016/revision9" xmlns:xr10="http://schemas.microsoft.com/office/spreadsheetml/2016/revision10" xmlns:xr11="http://schemas.microsoft.com/office/spreadsheetml/2016/revision11" xmlns:xr12="http://schemas.microsoft.com/office/spreadsheetml/2016/revision12" xmlns:xr13="http://schemas.microsoft.com/office/spreadsheetml/2016/revision13" xmlns:xr14="http://schemas.microsoft.com/office/spreadsheetml/2016/revision14" xmlns:xr15="http://schemas.microsoft.com/office/spreadsheetml/2016/revision15" xmlns:x16="http://schemas.microsoft.com/office/spreadsheetml/2014/11/main" xmlns:x16r2="http://schemas.microsoft.com/office/spreadsheetml/2015/02/main" xmlns:mo="http://schemas.microsoft.com/office/mac/office/2008/main" xmlns:mx="http://schemas.microsoft.com/office/mac/excel/2008/main" xmlns:mv="urn:schemas-microsoft-com:mac:vml" xmlns:o="urn:schemas-microsoft-com:office:office" xmlns:v="urn:schemas-microsoft-com:vml" mc:Ignorable="c14 cdr14 a14 pic14 x14 xdr14 x14ac dsp mso14 dgm14 x15 x12ac x15ac xr xr2 xr3 xr4 xr5 xr6 xr7 xr8 xr9 xr10 xr11 xr12 xr13 xr14 xr15 x15 x16 x16r2 mo mx mv o v" xr:uid="{00000000-0001-0000-0000-000000000000}">
  <dimension ref="A1"/>
  <sheetViews>
    <sheetView workbookViewId="0"/>
  </sheetViews>
  <cols>
    <col min="1" max="1" width="19" customWidth="1"/>
    <col min="2" max="2" width="19" customWidth="1"/>
  </cols>
  <sheetData>
    <row r="1" ht="13" customHeight="1">
      <c r="A1" s="1" t="inlineStr">
        <is>
          <t>教程名称</t>
        </is>
      </c>
      <c r="B1" s="1" t="inlineStr">
        <is>
          <t>教程链接</t>
        </is>
      </c>
    </row>
    <row r="2" ht="38.25" customHeight="1">
      <c r="A2" t="inlineStr">
        <is>
          <t>「AI绘画」软件比较与stable diffusion的优势</t>
        </is>
      </c>
      <c r="B2" s="2" t="str">
        <f>=HYPERLINK("https://www.bilibili.com/video/BV1hc411W7Av/?spm_id_from=333.788&amp;vd_source=35e62d366d8173e12669705f7aedd122", "https://www.bilibili.com/video/BV1hc411W7Av/?spm_id_from=333.788&amp;vd_source=35e62d366d8173e12669705f7aedd122")</f>
        <v>https://www.bilibili.com/video/BV1hc411W7Av/?spm_id_from=333.788&amp;vd_source=35e62d366d8173e12669705f7aedd122</v>
      </c>
    </row>
    <row r="3" ht="38.25" customHeight="1">
      <c r="A3" t="inlineStr">
        <is>
          <t>「AI绘画」零基础学会Stable Diffusion</t>
        </is>
      </c>
      <c r="B3" s="2" t="str">
        <f>=HYPERLINK("https://www.bilibili.com/video/BV1As4y127HW/?spm_id_from=333.788&amp;vd_source=35e62d366d8173e12669705f7aedd122", "https://www.bilibili.com/video/BV1As4y127HW/?spm_id_from=333.788&amp;vd_source=35e62d366d8173e12669705f7aedd122")</f>
        <v>https://www.bilibili.com/video/BV1As4y127HW/?spm_id_from=333.788&amp;vd_source=35e62d366d8173e12669705f7aedd122</v>
      </c>
    </row>
    <row r="4" ht="38.25" customHeight="1">
      <c r="A4" t="inlineStr">
        <is>
          <t>「AI绘画」革命性技术突破</t>
        </is>
      </c>
      <c r="B4" s="2" t="str">
        <f>=HYPERLINK("", "https://www.bilibili.com/video/BV1XA411m7s2/?spm_id_from=333.788&amp;vd_source=35e62d366d8173e12669705f7aedd122")</f>
        <v>https://www.bilibili.com/video/BV1XA411m7s2/?spm_id_from=333.788&amp;vd_source=35e62d366d8173e12669705f7aedd122</v>
      </c>
    </row>
    <row r="5" ht="38.25" customHeight="1">
      <c r="A5" t="inlineStr">
        <is>
          <t>「AI绘画」从零开始的AI绘画入门教程——魔法导论</t>
        </is>
      </c>
      <c r="B5" s="2" t="str">
        <f>=HYPERLINK("", "https://www.bilibili.com/read/cv22159609?spm_id_from=333.999.0.0")</f>
        <v>https://www.bilibili.com/read/cv22159609?spm_id_from=333.999.0.0</v>
      </c>
    </row>
    <row r="6" ht="38.25" customHeight="1">
      <c r="A6" t="inlineStr">
        <is>
          <t>「入门1」5分钟搞定Stable Diffusion环境配置，消灭奇怪的报错</t>
        </is>
      </c>
      <c r="B6" s="2" t="str">
        <f>=HYPERLINK("", "https://www.bilibili.com/video/BV1k54y1T7Lf/?spm_id_from=333.999.0.0&amp;vd_source=2c5fdcdac5fea78671c3a8ebd9a134d3")</f>
        <v>https://www.bilibili.com/video/BV1k54y1T7Lf/?spm_id_from=333.999.0.0&amp;vd_source=2c5fdcdac5fea78671c3a8ebd9a134d3</v>
      </c>
    </row>
    <row r="7" ht="38.25" customHeight="1">
      <c r="A7" t="inlineStr">
        <is>
          <t>「入门2」stable diffusion安装教程，有手就会不折腾</t>
        </is>
      </c>
      <c r="B7" s="2" t="str">
        <f>=HYPERLINK("", "https://www.bilibili.com/video/BV1NX4y1Q7MH/?spm_id_from=333.999.0.0&amp;vd_source=2c5fdcdac5fea78671c3a8ebd9a134d3")</f>
        <v>https://www.bilibili.com/video/BV1NX4y1Q7MH/?spm_id_from=333.999.0.0&amp;vd_source=2c5fdcdac5fea78671c3a8ebd9a134d3</v>
      </c>
    </row>
    <row r="8" ht="38.25" customHeight="1">
      <c r="A8" t="inlineStr">
        <is>
          <t>「入门3」你的电脑是否跑得动stable diffusion？</t>
        </is>
      </c>
      <c r="B8" s="2" t="str">
        <f>=HYPERLINK("", "https://www.bilibili.com/video/BV1A54y1M7hS/?spm_id_from=333.999.0.0&amp;vd_source=2c5fdcdac5fea78671c3a8ebd9a134d3")</f>
        <v>https://www.bilibili.com/video/BV1A54y1M7hS/?spm_id_from=333.999.0.0&amp;vd_source=2c5fdcdac5fea78671c3a8ebd9a134d3</v>
      </c>
    </row>
    <row r="9" ht="38.25" customHeight="1">
      <c r="A9" t="inlineStr">
        <is>
          <t>「入门4」stable diffusion插件如何下载和安装？</t>
        </is>
      </c>
      <c r="B9" s="2" t="str">
        <f>=HYPERLINK("", "https://www.bilibili.com/video/BV15k4y1t7Mo/?spm_id_from=333.999.0.0&amp;vd_source=2c5fdcdac5fea78671c3a8ebd9a134d3")</f>
        <v>https://www.bilibili.com/video/BV15k4y1t7Mo/?spm_id_from=333.999.0.0&amp;vd_source=2c5fdcdac5fea78671c3a8ebd9a134d3</v>
      </c>
    </row>
  </sheetData>
</worksheet>
</file>

<file path=docProps/app.xml><?xml version="1.0" encoding="utf-8"?>
<Properties xmlns="http://schemas.openxmlformats.org/officeDocument/2006/extended-properties" xmlns:vt="http://schemas.openxmlformats.org/officeDocument/2006/docPropsVTypes">
  <TotalTime>0</TotalTime>
  <Application>Go Excelize</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xuri</dc:creator>
  <dcterms:created xsi:type="dcterms:W3CDTF">2006-09-16T00:00:00Z</dcterms:created>
  <dcterms:modified xsi:type="dcterms:W3CDTF">2006-09-16T00:00:00Z</dcterms:modified>
</cp:coreProperties>
</file>